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drawings/drawing5.xml" ContentType="application/vnd.openxmlformats-officedocument.drawing+xml"/>
  <Override PartName="/xl/comments/comment5.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HVAC" sheetId="2" state="visible" r:id="rId2"/>
    <sheet xmlns:r="http://schemas.openxmlformats.org/officeDocument/2006/relationships" name="Plumbing" sheetId="3" state="visible" r:id="rId3"/>
    <sheet xmlns:r="http://schemas.openxmlformats.org/officeDocument/2006/relationships" name="Pest" sheetId="4" state="visible" r:id="rId4"/>
    <sheet xmlns:r="http://schemas.openxmlformats.org/officeDocument/2006/relationships" name="Garage Door" sheetId="5" state="visible" r:id="rId5"/>
    <sheet xmlns:r="http://schemas.openxmlformats.org/officeDocument/2006/relationships" name="Benchmarks" sheetId="6" state="visible" r:id="rId6"/>
    <sheet xmlns:r="http://schemas.openxmlformats.org/officeDocument/2006/relationships" name="Example" sheetId="7" state="visible" r:id="rId7"/>
  </sheets>
  <definedNames>
    <definedName name="_xlnm.Print_Area" localSheetId="0">'Start Here'!$A$1:$C$35</definedName>
    <definedName name="_xlnm.Print_Titles" localSheetId="1">'HVAC'!$1:$3</definedName>
    <definedName name="_xlnm.Print_Area" localSheetId="1">'HVAC'!$A$1:$R$161</definedName>
    <definedName name="_xlnm.Print_Titles" localSheetId="2">'Plumbing'!$1:$3</definedName>
    <definedName name="_xlnm.Print_Area" localSheetId="2">'Plumbing'!$A$1:$Q$161</definedName>
    <definedName name="_xlnm.Print_Titles" localSheetId="3">'Pest'!$1:$3</definedName>
    <definedName name="_xlnm.Print_Area" localSheetId="3">'Pest'!$A$1:$S$161</definedName>
    <definedName name="_xlnm.Print_Titles" localSheetId="4">'Garage Door'!$1:$3</definedName>
    <definedName name="_xlnm.Print_Area" localSheetId="4">'Garage Door'!$A$1:$Q$161</definedName>
    <definedName name="_xlnm.Print_Titles" localSheetId="5">'Benchmarks'!$4:$4</definedName>
    <definedName name="_xlnm.Print_Area" localSheetId="5">'Benchmarks'!$A$1:$H$29</definedName>
    <definedName name="_xlnm.Print_Titles" localSheetId="6">'Example'!$1:$3</definedName>
    <definedName name="_xlnm.Print_Area" localSheetId="6">'Example'!$A$1:$R$161</definedName>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0.0&quot; pts&quot;;-0.0&quot; pts&quot;;0.0&quot; pts&quot;"/>
    <numFmt numFmtId="167" formatCode="+#,##0;-#,##0;0"/>
  </numFmts>
  <fonts count="21">
    <font>
      <name val="Calibri"/>
      <family val="2"/>
      <color theme="1"/>
      <sz val="11"/>
      <scheme val="minor"/>
    </font>
    <font>
      <name val="Arial"/>
      <b val="1"/>
      <color rgb="00FFFFFF"/>
      <sz val="20"/>
    </font>
    <font>
      <name val="Arial"/>
      <color rgb="00EEF2F4"/>
      <sz val="10"/>
    </font>
    <font>
      <name val="Arial"/>
      <b val="1"/>
      <color rgb="0013233A"/>
      <sz val="13"/>
    </font>
    <font>
      <name val="Arial"/>
      <b val="1"/>
      <color rgb="0013233A"/>
      <sz val="10"/>
    </font>
    <font>
      <name val="Arial"/>
      <color rgb="001F2D3D"/>
      <sz val="10"/>
    </font>
    <font>
      <name val="Arial"/>
      <b val="1"/>
      <color rgb="00FFFFFF"/>
      <sz val="16"/>
    </font>
    <font>
      <name val="Arial"/>
      <b val="1"/>
      <color rgb="00FFFFFF"/>
      <sz val="10"/>
    </font>
    <font>
      <name val="Arial"/>
      <color rgb="0013233A"/>
      <sz val="10"/>
    </font>
    <font>
      <name val="Arial"/>
      <color rgb="000B4F8A"/>
      <sz val="10"/>
      <u val="single"/>
    </font>
    <font>
      <name val="Arial"/>
      <i val="1"/>
      <color rgb="004A5A6E"/>
      <sz val="10"/>
    </font>
    <font>
      <name val="Arial"/>
      <b val="1"/>
      <color rgb="00FFFFFF"/>
      <sz val="15"/>
    </font>
    <font>
      <name val="Arial"/>
      <b val="1"/>
      <color rgb="0013233A"/>
      <sz val="9"/>
    </font>
    <font>
      <name val="Arial"/>
      <i val="1"/>
      <color rgb="004A5A6E"/>
      <sz val="9"/>
    </font>
    <font>
      <name val="Arial"/>
      <b val="1"/>
      <color rgb="00FFFFFF"/>
      <sz val="9"/>
    </font>
    <font>
      <name val="Arial"/>
      <b val="1"/>
      <color rgb="00FFFFFF"/>
      <sz val="11"/>
    </font>
    <font>
      <name val="Arial"/>
      <color rgb="004A5A6E"/>
      <sz val="9"/>
    </font>
    <font>
      <name val="Arial"/>
      <b val="1"/>
      <color rgb="0013233A"/>
      <sz val="11"/>
    </font>
    <font>
      <name val="Arial"/>
      <color rgb="004A5A6E"/>
      <sz val="10"/>
    </font>
    <font>
      <name val="Arial"/>
      <i val="1"/>
      <color rgb="00EEF2F4"/>
      <sz val="9"/>
    </font>
    <font>
      <name val="Arial"/>
      <i val="1"/>
      <color rgb="004A5A6E"/>
      <sz val="8"/>
    </font>
  </fonts>
  <fills count="9">
    <fill>
      <patternFill/>
    </fill>
    <fill>
      <patternFill patternType="gray125"/>
    </fill>
    <fill>
      <patternFill patternType="solid">
        <fgColor rgb="0013233A"/>
        <bgColor rgb="0013233A"/>
      </patternFill>
    </fill>
    <fill>
      <patternFill patternType="solid">
        <fgColor rgb="002B3E57"/>
        <bgColor rgb="002B3E57"/>
      </patternFill>
    </fill>
    <fill>
      <patternFill patternType="solid">
        <fgColor rgb="00F6F8FA"/>
        <bgColor rgb="00F6F8FA"/>
      </patternFill>
    </fill>
    <fill>
      <patternFill patternType="solid">
        <fgColor rgb="00FFF3D6"/>
        <bgColor rgb="00FFF3D6"/>
      </patternFill>
    </fill>
    <fill>
      <patternFill patternType="solid">
        <fgColor rgb="00EEF2F4"/>
        <bgColor rgb="00EEF2F4"/>
      </patternFill>
    </fill>
    <fill>
      <patternFill patternType="solid">
        <fgColor rgb="00DDE2E8"/>
        <bgColor rgb="00DDE2E8"/>
      </patternFill>
    </fill>
    <fill>
      <patternFill patternType="solid">
        <fgColor rgb="00DCE3EA"/>
        <bgColor rgb="00DCE3EA"/>
      </patternFill>
    </fill>
  </fills>
  <borders count="7">
    <border>
      <left/>
      <right/>
      <top/>
      <bottom/>
      <diagonal/>
    </border>
    <border>
      <bottom style="medium">
        <color rgb="00D9771E"/>
      </bottom>
    </border>
    <border>
      <bottom style="thin">
        <color rgb="00C9D3DC"/>
      </bottom>
    </border>
    <border>
      <left style="thin">
        <color rgb="00D9A35E"/>
      </left>
      <right style="thin">
        <color rgb="00D9A35E"/>
      </right>
      <top style="thin">
        <color rgb="00D9A35E"/>
      </top>
      <bottom style="thin">
        <color rgb="00D9A35E"/>
      </bottom>
    </border>
    <border>
      <left style="thin">
        <color rgb="00C9D3DC"/>
      </left>
      <right style="thin">
        <color rgb="00C9D3DC"/>
      </right>
      <top style="thin">
        <color rgb="00C9D3DC"/>
      </top>
      <bottom style="thin">
        <color rgb="00C9D3DC"/>
      </bottom>
    </border>
    <border>
      <left style="thin">
        <color rgb="00C9D3DC"/>
      </left>
      <right style="thin">
        <color rgb="00C9D3DC"/>
      </right>
      <top style="medium">
        <color rgb="0013233A"/>
      </top>
      <bottom style="thin">
        <color rgb="00C9D3DC"/>
      </bottom>
    </border>
    <border>
      <top style="medium">
        <color rgb="0013233A"/>
      </top>
      <bottom style="thin">
        <color rgb="00C9D3DC"/>
      </bottom>
    </border>
  </borders>
  <cellStyleXfs count="1">
    <xf numFmtId="0" fontId="0" fillId="0" borderId="0"/>
  </cellStyleXfs>
  <cellXfs count="70">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11" fillId="2" borderId="0" applyAlignment="1" pivotButton="0" quotePrefix="0" xfId="0">
      <alignment vertical="center" indent="1"/>
    </xf>
    <xf numFmtId="0" fontId="12" fillId="5" borderId="0" applyAlignment="1" pivotButton="0" quotePrefix="0" xfId="0">
      <alignment horizontal="center" vertical="center" wrapText="1"/>
    </xf>
    <xf numFmtId="0" fontId="12" fillId="6" borderId="0" applyAlignment="1" pivotButton="0" quotePrefix="0" xfId="0">
      <alignment horizontal="center" vertical="center" wrapText="1"/>
    </xf>
    <xf numFmtId="0" fontId="4" fillId="4" borderId="0" applyAlignment="1" pivotButton="0" quotePrefix="0" xfId="0">
      <alignment vertical="center"/>
    </xf>
    <xf numFmtId="49" fontId="8" fillId="5" borderId="3" pivotButton="0" quotePrefix="0" xfId="0"/>
    <xf numFmtId="0" fontId="4" fillId="4" borderId="0" applyAlignment="1" pivotButton="0" quotePrefix="0" xfId="0">
      <alignment horizontal="right" vertical="center"/>
    </xf>
    <xf numFmtId="1" fontId="8" fillId="5" borderId="3" pivotButton="0" quotePrefix="0" xfId="0"/>
    <xf numFmtId="0" fontId="0" fillId="4" borderId="0" pivotButton="0" quotePrefix="0" xfId="0"/>
    <xf numFmtId="0" fontId="13" fillId="4" borderId="0" applyAlignment="1" pivotButton="0" quotePrefix="0" xfId="0">
      <alignment vertical="center" wrapText="1"/>
    </xf>
    <xf numFmtId="0" fontId="13" fillId="4" borderId="0" pivotButton="0" quotePrefix="0" xfId="0"/>
    <xf numFmtId="0" fontId="14" fillId="2" borderId="0" applyAlignment="1" pivotButton="0" quotePrefix="0" xfId="0">
      <alignment horizontal="center" vertical="center" wrapText="1"/>
    </xf>
    <xf numFmtId="0" fontId="14" fillId="3" borderId="0" applyAlignment="1" pivotButton="0" quotePrefix="0" xfId="0">
      <alignment horizontal="center" vertical="center" wrapText="1"/>
    </xf>
    <xf numFmtId="0" fontId="17" fillId="0" borderId="0" pivotButton="0" quotePrefix="0" xfId="0"/>
    <xf numFmtId="0" fontId="13" fillId="0" borderId="0" pivotButton="0" quotePrefix="0" xfId="0"/>
    <xf numFmtId="0" fontId="12" fillId="0" borderId="0" applyAlignment="1" pivotButton="0" quotePrefix="0" xfId="0">
      <alignment horizontal="center" vertical="center"/>
    </xf>
    <xf numFmtId="3" fontId="8" fillId="5" borderId="3" pivotButton="0" quotePrefix="0" xfId="0"/>
    <xf numFmtId="0" fontId="4" fillId="0" borderId="0" applyAlignment="1" pivotButton="0" quotePrefix="0" xfId="0">
      <alignment horizontal="center"/>
    </xf>
    <xf numFmtId="0" fontId="18" fillId="0" borderId="0" pivotButton="0" quotePrefix="0" xfId="0"/>
    <xf numFmtId="164" fontId="8" fillId="6" borderId="4" pivotButton="0" quotePrefix="0" xfId="0"/>
    <xf numFmtId="3" fontId="8" fillId="6" borderId="4" pivotButton="0" quotePrefix="0" xfId="0"/>
    <xf numFmtId="9" fontId="8" fillId="6" borderId="4" pivotButton="0" quotePrefix="0" xfId="0"/>
    <xf numFmtId="166" fontId="8" fillId="6" borderId="4" pivotButton="0" quotePrefix="0" xfId="0"/>
    <xf numFmtId="167" fontId="8" fillId="6" borderId="4" pivotButton="0" quotePrefix="0" xfId="0"/>
    <xf numFmtId="0" fontId="4" fillId="8" borderId="5" pivotButton="0" quotePrefix="0" xfId="0"/>
    <xf numFmtId="164" fontId="4" fillId="8" borderId="5" pivotButton="0" quotePrefix="0" xfId="0"/>
    <xf numFmtId="3" fontId="4" fillId="8" borderId="5" pivotButton="0" quotePrefix="0" xfId="0"/>
    <xf numFmtId="9" fontId="4" fillId="8" borderId="5" pivotButton="0" quotePrefix="0" xfId="0"/>
    <xf numFmtId="166" fontId="4" fillId="8" borderId="5" pivotButton="0" quotePrefix="0" xfId="0"/>
    <xf numFmtId="0" fontId="4" fillId="8" borderId="6" applyAlignment="1" pivotButton="0" quotePrefix="0" xfId="0">
      <alignment horizontal="center"/>
    </xf>
    <xf numFmtId="3" fontId="4" fillId="6" borderId="5" pivotButton="0" quotePrefix="0" xfId="0"/>
    <xf numFmtId="9" fontId="4" fillId="6" borderId="5" pivotButton="0" quotePrefix="0" xfId="0"/>
    <xf numFmtId="0" fontId="0" fillId="8" borderId="5" pivotButton="0" quotePrefix="0" xfId="0"/>
    <xf numFmtId="167" fontId="4" fillId="6" borderId="5" pivotButton="0" quotePrefix="0" xfId="0"/>
    <xf numFmtId="0" fontId="20" fillId="0" borderId="0" pivotButton="0" quotePrefix="0" xfId="0"/>
    <xf numFmtId="0" fontId="15" fillId="3" borderId="0" pivotButton="0" quotePrefix="0" xfId="0"/>
    <xf numFmtId="0" fontId="0" fillId="3" borderId="0" pivotButton="0" quotePrefix="0" xfId="0"/>
    <xf numFmtId="0" fontId="19" fillId="3" borderId="0" pivotButton="0" quotePrefix="0" xfId="0"/>
    <xf numFmtId="0" fontId="16" fillId="0" borderId="0" applyAlignment="1" pivotButton="0" quotePrefix="0" xfId="0">
      <alignment horizontal="center"/>
    </xf>
    <xf numFmtId="0" fontId="8" fillId="0" borderId="0" pivotButton="0" quotePrefix="0" xfId="0"/>
    <xf numFmtId="0" fontId="0" fillId="7" borderId="4" pivotButton="0" quotePrefix="0" xfId="0"/>
    <xf numFmtId="0" fontId="16" fillId="8" borderId="5" applyAlignment="1" pivotButton="0" quotePrefix="0" xfId="0">
      <alignment horizontal="center"/>
    </xf>
    <xf numFmtId="0" fontId="15" fillId="3" borderId="0" applyAlignment="1" pivotButton="0" quotePrefix="0" xfId="0">
      <alignment vertical="center"/>
    </xf>
    <xf numFmtId="164" fontId="8" fillId="5" borderId="3" pivotButton="0" quotePrefix="0" xfId="0"/>
    <xf numFmtId="0" fontId="16" fillId="8" borderId="0" applyAlignment="1" pivotButton="0" quotePrefix="0" xfId="0">
      <alignment horizontal="center"/>
    </xf>
    <xf numFmtId="0" fontId="4" fillId="8" borderId="0" pivotButton="0" quotePrefix="0" xfId="0"/>
    <xf numFmtId="165" fontId="8" fillId="6" borderId="4" pivotButton="0" quotePrefix="0" xfId="0"/>
    <xf numFmtId="165" fontId="4" fillId="6" borderId="5" pivotButton="0" quotePrefix="0" xfId="0"/>
    <xf numFmtId="164" fontId="4" fillId="6" borderId="5" pivotButton="0" quotePrefix="0" xfId="0"/>
    <xf numFmtId="0" fontId="6" fillId="2" borderId="0" pivotButton="0" quotePrefix="0" xfId="0"/>
    <xf numFmtId="0" fontId="7" fillId="3" borderId="0" applyAlignment="1" pivotButton="0" quotePrefix="0" xfId="0">
      <alignment horizontal="left" vertical="center" wrapText="1"/>
    </xf>
    <xf numFmtId="0" fontId="7" fillId="3" borderId="0" applyAlignment="1" pivotButton="0" quotePrefix="0" xfId="0">
      <alignment horizontal="right" vertical="center" wrapText="1"/>
    </xf>
    <xf numFmtId="0" fontId="8" fillId="0" borderId="2" applyAlignment="1" pivotButton="0" quotePrefix="0" xfId="0">
      <alignment vertical="top" wrapText="1"/>
    </xf>
    <xf numFmtId="9" fontId="4" fillId="0" borderId="2" applyAlignment="1" pivotButton="0" quotePrefix="0" xfId="0">
      <alignment horizontal="right" vertical="top"/>
    </xf>
    <xf numFmtId="0" fontId="9" fillId="0" borderId="2" applyAlignment="1" pivotButton="0" quotePrefix="0" xfId="0">
      <alignment vertical="top"/>
    </xf>
    <xf numFmtId="0" fontId="8" fillId="4" borderId="2" applyAlignment="1" pivotButton="0" quotePrefix="0" xfId="0">
      <alignment vertical="top" wrapText="1"/>
    </xf>
    <xf numFmtId="9" fontId="4" fillId="4" borderId="2" applyAlignment="1" pivotButton="0" quotePrefix="0" xfId="0">
      <alignment horizontal="right" vertical="top"/>
    </xf>
    <xf numFmtId="0" fontId="9" fillId="4" borderId="2" applyAlignment="1" pivotButton="0" quotePrefix="0" xfId="0">
      <alignment vertical="top"/>
    </xf>
    <xf numFmtId="164" fontId="4" fillId="0" borderId="2" applyAlignment="1" pivotButton="0" quotePrefix="0" xfId="0">
      <alignment horizontal="right" vertical="top"/>
    </xf>
    <xf numFmtId="164" fontId="4" fillId="4" borderId="2" applyAlignment="1" pivotButton="0" quotePrefix="0" xfId="0">
      <alignment horizontal="right" vertical="top"/>
    </xf>
    <xf numFmtId="165" fontId="4" fillId="0" borderId="2" applyAlignment="1" pivotButton="0" quotePrefix="0" xfId="0">
      <alignment horizontal="right" vertical="top"/>
    </xf>
    <xf numFmtId="165" fontId="4" fillId="4" borderId="2" applyAlignment="1" pivotButton="0" quotePrefix="0" xfId="0">
      <alignment horizontal="right" vertical="top"/>
    </xf>
    <xf numFmtId="0" fontId="10" fillId="0" borderId="0" applyAlignment="1" pivotButton="0" quotePrefix="0" xfId="0">
      <alignment vertical="center" wrapText="1"/>
    </xf>
  </cellXfs>
  <cellStyles count="1">
    <cellStyle name="Normal" xfId="0" builtinId="0" hidden="0"/>
  </cellStyles>
  <dxfs count="2">
    <dxf>
      <font>
        <name val="Arial"/>
        <b val="1"/>
        <color rgb="000B4F8A"/>
      </font>
      <fill>
        <patternFill patternType="solid">
          <fgColor rgb="00D6E6F7"/>
          <bgColor rgb="00D6E6F7"/>
        </patternFill>
      </fill>
    </dxf>
    <dxf>
      <font>
        <name val="Arial"/>
        <b val="1"/>
        <color rgb="008A3B00"/>
      </font>
      <fill>
        <patternFill patternType="solid">
          <fgColor rgb="00FBE0C6"/>
          <bgColor rgb="00FBE0C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Booked jobs and cost per booked job, by month</a:t>
            </a:r>
          </a:p>
        </rich>
      </tx>
    </title>
    <plotArea>
      <barChart>
        <barDir val="col"/>
        <grouping val="clustered"/>
        <ser>
          <idx val="0"/>
          <order val="0"/>
          <tx>
            <v>Booked jobs</v>
          </tx>
          <spPr>
            <a:solidFill xmlns:a="http://schemas.openxmlformats.org/drawingml/2006/main">
              <a:srgbClr val="13233A"/>
            </a:solidFill>
            <a:ln xmlns:a="http://schemas.openxmlformats.org/drawingml/2006/main">
              <a:solidFill>
                <a:srgbClr val="13233A"/>
              </a:solidFill>
              <a:prstDash val="solid"/>
            </a:ln>
          </spPr>
          <cat>
            <numRef>
              <f>'HVAC'!$A$5:$A$16</f>
            </numRef>
          </cat>
          <val>
            <numRef>
              <f>'HVAC'!$E$5:$E$16</f>
            </numRef>
          </val>
        </ser>
        <gapWidth val="60"/>
        <axId val="10"/>
        <axId val="100"/>
      </barChart>
      <lineChart>
        <grouping val="standard"/>
        <ser>
          <idx val="1"/>
          <order val="1"/>
          <tx>
            <v>Cost per booked job ($)</v>
          </tx>
          <spPr>
            <a:ln xmlns:a="http://schemas.openxmlformats.org/drawingml/2006/main" w="28575">
              <a:solidFill>
                <a:srgbClr val="D9771E"/>
              </a:solidFill>
              <a:prstDash val="solid"/>
            </a:ln>
          </spPr>
          <marker>
            <symbol val="circle"/>
            <size val="7"/>
            <spPr>
              <a:solidFill xmlns:a="http://schemas.openxmlformats.org/drawingml/2006/main">
                <a:srgbClr val="D9771E"/>
              </a:solidFill>
              <a:ln xmlns:a="http://schemas.openxmlformats.org/drawingml/2006/main">
                <a:solidFill>
                  <a:srgbClr val="D9771E"/>
                </a:solidFill>
                <a:prstDash val="solid"/>
              </a:ln>
            </spPr>
          </marker>
          <val>
            <numRef>
              <f>'HVAC'!$I$5:$I$16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Booked jobs</a:t>
                </a:r>
              </a:p>
            </rich>
          </tx>
        </title>
        <majorTickMark val="none"/>
        <minorTickMark val="none"/>
        <crossAx val="10"/>
      </valAx>
      <valAx>
        <axId val="200"/>
        <scaling>
          <orientation val="minMax"/>
        </scaling>
        <delete val="0"/>
        <axPos val="l"/>
        <title>
          <tx>
            <rich>
              <a:bodyPr xmlns:a="http://schemas.openxmlformats.org/drawingml/2006/main"/>
              <a:p xmlns:a="http://schemas.openxmlformats.org/drawingml/2006/main">
                <a:pPr>
                  <a:defRPr/>
                </a:pPr>
                <a:r>
                  <a:t>Cost per booked job ($)</a:t>
                </a:r>
              </a:p>
            </rich>
          </tx>
        </title>
        <numFmt formatCode="$#,##0" sourceLinked="0"/>
        <majorTickMark val="none"/>
        <minorTickMark val="none"/>
        <crossAx val="10"/>
        <crosses val="max"/>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Booked jobs and cost per booked job, by month</a:t>
            </a:r>
          </a:p>
        </rich>
      </tx>
    </title>
    <plotArea>
      <barChart>
        <barDir val="col"/>
        <grouping val="clustered"/>
        <ser>
          <idx val="0"/>
          <order val="0"/>
          <tx>
            <v>Booked jobs</v>
          </tx>
          <spPr>
            <a:solidFill xmlns:a="http://schemas.openxmlformats.org/drawingml/2006/main">
              <a:srgbClr val="13233A"/>
            </a:solidFill>
            <a:ln xmlns:a="http://schemas.openxmlformats.org/drawingml/2006/main">
              <a:solidFill>
                <a:srgbClr val="13233A"/>
              </a:solidFill>
              <a:prstDash val="solid"/>
            </a:ln>
          </spPr>
          <cat>
            <numRef>
              <f>'Plumbing'!$A$5:$A$16</f>
            </numRef>
          </cat>
          <val>
            <numRef>
              <f>'Plumbing'!$E$5:$E$16</f>
            </numRef>
          </val>
        </ser>
        <gapWidth val="60"/>
        <axId val="10"/>
        <axId val="100"/>
      </barChart>
      <lineChart>
        <grouping val="standard"/>
        <ser>
          <idx val="1"/>
          <order val="1"/>
          <tx>
            <v>Cost per booked job ($)</v>
          </tx>
          <spPr>
            <a:ln xmlns:a="http://schemas.openxmlformats.org/drawingml/2006/main" w="28575">
              <a:solidFill>
                <a:srgbClr val="D9771E"/>
              </a:solidFill>
              <a:prstDash val="solid"/>
            </a:ln>
          </spPr>
          <marker>
            <symbol val="circle"/>
            <size val="7"/>
            <spPr>
              <a:solidFill xmlns:a="http://schemas.openxmlformats.org/drawingml/2006/main">
                <a:srgbClr val="D9771E"/>
              </a:solidFill>
              <a:ln xmlns:a="http://schemas.openxmlformats.org/drawingml/2006/main">
                <a:solidFill>
                  <a:srgbClr val="D9771E"/>
                </a:solidFill>
                <a:prstDash val="solid"/>
              </a:ln>
            </spPr>
          </marker>
          <val>
            <numRef>
              <f>'Plumbing'!$I$5:$I$16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Booked jobs</a:t>
                </a:r>
              </a:p>
            </rich>
          </tx>
        </title>
        <majorTickMark val="none"/>
        <minorTickMark val="none"/>
        <crossAx val="10"/>
      </valAx>
      <valAx>
        <axId val="200"/>
        <scaling>
          <orientation val="minMax"/>
        </scaling>
        <delete val="0"/>
        <axPos val="l"/>
        <title>
          <tx>
            <rich>
              <a:bodyPr xmlns:a="http://schemas.openxmlformats.org/drawingml/2006/main"/>
              <a:p xmlns:a="http://schemas.openxmlformats.org/drawingml/2006/main">
                <a:pPr>
                  <a:defRPr/>
                </a:pPr>
                <a:r>
                  <a:t>Cost per booked job ($)</a:t>
                </a:r>
              </a:p>
            </rich>
          </tx>
        </title>
        <numFmt formatCode="$#,##0" sourceLinked="0"/>
        <majorTickMark val="none"/>
        <minorTickMark val="none"/>
        <crossAx val="10"/>
        <crosses val="max"/>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Booked jobs and cost per booked job, by month</a:t>
            </a:r>
          </a:p>
        </rich>
      </tx>
    </title>
    <plotArea>
      <barChart>
        <barDir val="col"/>
        <grouping val="clustered"/>
        <ser>
          <idx val="0"/>
          <order val="0"/>
          <tx>
            <v>Booked jobs</v>
          </tx>
          <spPr>
            <a:solidFill xmlns:a="http://schemas.openxmlformats.org/drawingml/2006/main">
              <a:srgbClr val="13233A"/>
            </a:solidFill>
            <a:ln xmlns:a="http://schemas.openxmlformats.org/drawingml/2006/main">
              <a:solidFill>
                <a:srgbClr val="13233A"/>
              </a:solidFill>
              <a:prstDash val="solid"/>
            </a:ln>
          </spPr>
          <cat>
            <numRef>
              <f>'Pest'!$A$5:$A$16</f>
            </numRef>
          </cat>
          <val>
            <numRef>
              <f>'Pest'!$E$5:$E$16</f>
            </numRef>
          </val>
        </ser>
        <gapWidth val="60"/>
        <axId val="10"/>
        <axId val="100"/>
      </barChart>
      <lineChart>
        <grouping val="standard"/>
        <ser>
          <idx val="1"/>
          <order val="1"/>
          <tx>
            <v>Cost per booked job ($)</v>
          </tx>
          <spPr>
            <a:ln xmlns:a="http://schemas.openxmlformats.org/drawingml/2006/main" w="28575">
              <a:solidFill>
                <a:srgbClr val="D9771E"/>
              </a:solidFill>
              <a:prstDash val="solid"/>
            </a:ln>
          </spPr>
          <marker>
            <symbol val="circle"/>
            <size val="7"/>
            <spPr>
              <a:solidFill xmlns:a="http://schemas.openxmlformats.org/drawingml/2006/main">
                <a:srgbClr val="D9771E"/>
              </a:solidFill>
              <a:ln xmlns:a="http://schemas.openxmlformats.org/drawingml/2006/main">
                <a:solidFill>
                  <a:srgbClr val="D9771E"/>
                </a:solidFill>
                <a:prstDash val="solid"/>
              </a:ln>
            </spPr>
          </marker>
          <val>
            <numRef>
              <f>'Pest'!$I$5:$I$16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Booked jobs</a:t>
                </a:r>
              </a:p>
            </rich>
          </tx>
        </title>
        <majorTickMark val="none"/>
        <minorTickMark val="none"/>
        <crossAx val="10"/>
      </valAx>
      <valAx>
        <axId val="200"/>
        <scaling>
          <orientation val="minMax"/>
        </scaling>
        <delete val="0"/>
        <axPos val="l"/>
        <title>
          <tx>
            <rich>
              <a:bodyPr xmlns:a="http://schemas.openxmlformats.org/drawingml/2006/main"/>
              <a:p xmlns:a="http://schemas.openxmlformats.org/drawingml/2006/main">
                <a:pPr>
                  <a:defRPr/>
                </a:pPr>
                <a:r>
                  <a:t>Cost per booked job ($)</a:t>
                </a:r>
              </a:p>
            </rich>
          </tx>
        </title>
        <numFmt formatCode="$#,##0" sourceLinked="0"/>
        <majorTickMark val="none"/>
        <minorTickMark val="none"/>
        <crossAx val="10"/>
        <crosses val="max"/>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Booked jobs and cost per booked job, by month</a:t>
            </a:r>
          </a:p>
        </rich>
      </tx>
    </title>
    <plotArea>
      <barChart>
        <barDir val="col"/>
        <grouping val="clustered"/>
        <ser>
          <idx val="0"/>
          <order val="0"/>
          <tx>
            <v>Booked jobs</v>
          </tx>
          <spPr>
            <a:solidFill xmlns:a="http://schemas.openxmlformats.org/drawingml/2006/main">
              <a:srgbClr val="13233A"/>
            </a:solidFill>
            <a:ln xmlns:a="http://schemas.openxmlformats.org/drawingml/2006/main">
              <a:solidFill>
                <a:srgbClr val="13233A"/>
              </a:solidFill>
              <a:prstDash val="solid"/>
            </a:ln>
          </spPr>
          <cat>
            <numRef>
              <f>'Garage Door'!$A$5:$A$16</f>
            </numRef>
          </cat>
          <val>
            <numRef>
              <f>'Garage Door'!$E$5:$E$16</f>
            </numRef>
          </val>
        </ser>
        <gapWidth val="60"/>
        <axId val="10"/>
        <axId val="100"/>
      </barChart>
      <lineChart>
        <grouping val="standard"/>
        <ser>
          <idx val="1"/>
          <order val="1"/>
          <tx>
            <v>Cost per booked job ($)</v>
          </tx>
          <spPr>
            <a:ln xmlns:a="http://schemas.openxmlformats.org/drawingml/2006/main" w="28575">
              <a:solidFill>
                <a:srgbClr val="D9771E"/>
              </a:solidFill>
              <a:prstDash val="solid"/>
            </a:ln>
          </spPr>
          <marker>
            <symbol val="circle"/>
            <size val="7"/>
            <spPr>
              <a:solidFill xmlns:a="http://schemas.openxmlformats.org/drawingml/2006/main">
                <a:srgbClr val="D9771E"/>
              </a:solidFill>
              <a:ln xmlns:a="http://schemas.openxmlformats.org/drawingml/2006/main">
                <a:solidFill>
                  <a:srgbClr val="D9771E"/>
                </a:solidFill>
                <a:prstDash val="solid"/>
              </a:ln>
            </spPr>
          </marker>
          <val>
            <numRef>
              <f>'Garage Door'!$I$5:$I$16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Booked jobs</a:t>
                </a:r>
              </a:p>
            </rich>
          </tx>
        </title>
        <majorTickMark val="none"/>
        <minorTickMark val="none"/>
        <crossAx val="10"/>
      </valAx>
      <valAx>
        <axId val="200"/>
        <scaling>
          <orientation val="minMax"/>
        </scaling>
        <delete val="0"/>
        <axPos val="l"/>
        <title>
          <tx>
            <rich>
              <a:bodyPr xmlns:a="http://schemas.openxmlformats.org/drawingml/2006/main"/>
              <a:p xmlns:a="http://schemas.openxmlformats.org/drawingml/2006/main">
                <a:pPr>
                  <a:defRPr/>
                </a:pPr>
                <a:r>
                  <a:t>Cost per booked job ($)</a:t>
                </a:r>
              </a:p>
            </rich>
          </tx>
        </title>
        <numFmt formatCode="$#,##0" sourceLinked="0"/>
        <majorTickMark val="none"/>
        <minorTickMark val="none"/>
        <crossAx val="10"/>
        <crosses val="max"/>
      </valAx>
    </plotArea>
    <legend>
      <legendPos val="b"/>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Booked jobs and cost per booked job, by month</a:t>
            </a:r>
          </a:p>
        </rich>
      </tx>
    </title>
    <plotArea>
      <barChart>
        <barDir val="col"/>
        <grouping val="clustered"/>
        <ser>
          <idx val="0"/>
          <order val="0"/>
          <tx>
            <v>Booked jobs</v>
          </tx>
          <spPr>
            <a:solidFill xmlns:a="http://schemas.openxmlformats.org/drawingml/2006/main">
              <a:srgbClr val="13233A"/>
            </a:solidFill>
            <a:ln xmlns:a="http://schemas.openxmlformats.org/drawingml/2006/main">
              <a:solidFill>
                <a:srgbClr val="13233A"/>
              </a:solidFill>
              <a:prstDash val="solid"/>
            </a:ln>
          </spPr>
          <cat>
            <numRef>
              <f>'Example'!$A$5:$A$16</f>
            </numRef>
          </cat>
          <val>
            <numRef>
              <f>'Example'!$E$5:$E$16</f>
            </numRef>
          </val>
        </ser>
        <gapWidth val="60"/>
        <axId val="10"/>
        <axId val="100"/>
      </barChart>
      <lineChart>
        <grouping val="standard"/>
        <ser>
          <idx val="1"/>
          <order val="1"/>
          <tx>
            <v>Cost per booked job ($)</v>
          </tx>
          <spPr>
            <a:ln xmlns:a="http://schemas.openxmlformats.org/drawingml/2006/main" w="28575">
              <a:solidFill>
                <a:srgbClr val="D9771E"/>
              </a:solidFill>
              <a:prstDash val="solid"/>
            </a:ln>
          </spPr>
          <marker>
            <symbol val="circle"/>
            <size val="7"/>
            <spPr>
              <a:solidFill xmlns:a="http://schemas.openxmlformats.org/drawingml/2006/main">
                <a:srgbClr val="D9771E"/>
              </a:solidFill>
              <a:ln xmlns:a="http://schemas.openxmlformats.org/drawingml/2006/main">
                <a:solidFill>
                  <a:srgbClr val="D9771E"/>
                </a:solidFill>
                <a:prstDash val="solid"/>
              </a:ln>
            </spPr>
          </marker>
          <val>
            <numRef>
              <f>'Example'!$I$5:$I$16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Booked jobs</a:t>
                </a:r>
              </a:p>
            </rich>
          </tx>
        </title>
        <majorTickMark val="none"/>
        <minorTickMark val="none"/>
        <crossAx val="10"/>
      </valAx>
      <valAx>
        <axId val="200"/>
        <scaling>
          <orientation val="minMax"/>
        </scaling>
        <delete val="0"/>
        <axPos val="l"/>
        <title>
          <tx>
            <rich>
              <a:bodyPr xmlns:a="http://schemas.openxmlformats.org/drawingml/2006/main"/>
              <a:p xmlns:a="http://schemas.openxmlformats.org/drawingml/2006/main">
                <a:pPr>
                  <a:defRPr/>
                </a:pPr>
                <a:r>
                  <a:t>Cost per booked job ($)</a:t>
                </a:r>
              </a:p>
            </rich>
          </tx>
        </title>
        <numFmt formatCode="$#,##0" sourceLinked="0"/>
        <majorTickMark val="none"/>
        <minorTickMark val="none"/>
        <crossAx val="10"/>
        <crosses val="max"/>
      </valAx>
    </plotArea>
    <legend>
      <legendPos val="b"/>
    </legend>
    <plotVisOnly val="1"/>
    <dispBlanksAs val="gap"/>
  </chart>
</chartSpace>
</file>

<file path=xl/comments/comment1.xml><?xml version="1.0" encoding="utf-8"?>
<comments xmlns="http://schemas.openxmlformats.org/spreadsheetml/2006/main">
  <authors>
    <author>Isoline Growth</author>
  </authors>
  <commentList>
    <comment ref="K3" authorId="0" shapeId="0">
      <text>
        <t>Your booking rate minus the benchmark for your trade, in percentage points. Blue and + means above it; orange and minus means below. See the Benchmarks tab.</t>
      </text>
    </comment>
    <comment ref="Q4" authorId="0" shapeId="0">
      <text>
        <t>Members on Jan 1: type the count you started the year with.</t>
      </text>
    </comment>
  </commentList>
</comments>
</file>

<file path=xl/comments/comment2.xml><?xml version="1.0" encoding="utf-8"?>
<comments xmlns="http://schemas.openxmlformats.org/spreadsheetml/2006/main">
  <authors>
    <author>Isoline Growth</author>
  </authors>
  <commentList>
    <comment ref="K3" authorId="0" shapeId="0">
      <text>
        <t>Your booking rate minus the benchmark for your trade, in percentage points. Blue and + means above it; orange and minus means below. See the Benchmarks tab.</t>
      </text>
    </comment>
  </commentList>
</comments>
</file>

<file path=xl/comments/comment3.xml><?xml version="1.0" encoding="utf-8"?>
<comments xmlns="http://schemas.openxmlformats.org/spreadsheetml/2006/main">
  <authors>
    <author>Isoline Growth</author>
  </authors>
  <commentList>
    <comment ref="K3" authorId="0" shapeId="0">
      <text>
        <t>Your booking rate minus the benchmark for your trade, in percentage points. Blue and + means above it; orange and minus means below. See the Benchmarks tab.</t>
      </text>
    </comment>
    <comment ref="Q4" authorId="0" shapeId="0">
      <text>
        <t>Accounts on Jan 1: type the count you started the year with.</t>
      </text>
    </comment>
  </commentList>
</comments>
</file>

<file path=xl/comments/comment4.xml><?xml version="1.0" encoding="utf-8"?>
<comments xmlns="http://schemas.openxmlformats.org/spreadsheetml/2006/main">
  <authors>
    <author>Isoline Growth</author>
  </authors>
  <commentList>
    <comment ref="K3" authorId="0" shapeId="0">
      <text>
        <t>Your booking rate minus the benchmark for your trade, in percentage points. Blue and + means above it; orange and minus means below. See the Benchmarks tab.</t>
      </text>
    </comment>
  </commentList>
</comments>
</file>

<file path=xl/comments/comment5.xml><?xml version="1.0" encoding="utf-8"?>
<comments xmlns="http://schemas.openxmlformats.org/spreadsheetml/2006/main">
  <authors>
    <author>Isoline Growth</author>
  </authors>
  <commentList>
    <comment ref="K3" authorId="0" shapeId="0">
      <text>
        <t>Your booking rate minus the benchmark for your trade, in percentage points. Blue and + means above it; orange and minus means below. See the Benchmarks tab.</t>
      </text>
    </comment>
    <comment ref="Q4" authorId="0" shapeId="0">
      <text>
        <t>Members on Jan 1: type the count you started the year with.</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_rels/drawing4.xml.rels><Relationships xmlns="http://schemas.openxmlformats.org/package/2006/relationships"><Relationship Type="http://schemas.openxmlformats.org/officeDocument/2006/relationships/chart" Target="/xl/charts/chart4.xml" Id="rId1"/></Relationships>
</file>

<file path=xl/drawings/_rels/drawing5.xml.rels><Relationships xmlns="http://schemas.openxmlformats.org/package/2006/relationships"><Relationship Type="http://schemas.openxmlformats.org/officeDocument/2006/relationships/chart" Target="/xl/charts/chart5.xml" Id="rId1"/></Relationships>
</file>

<file path=xl/drawings/drawing1.xml><?xml version="1.0" encoding="utf-8"?>
<wsDr xmlns="http://schemas.openxmlformats.org/drawingml/2006/spreadsheetDrawing">
  <oneCellAnchor>
    <from>
      <col>12</col>
      <colOff>0</colOff>
      <row>18</row>
      <rowOff>0</rowOff>
    </from>
    <ext cx="5796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12</col>
      <colOff>0</colOff>
      <row>18</row>
      <rowOff>0</rowOff>
    </from>
    <ext cx="486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12</col>
      <colOff>0</colOff>
      <row>18</row>
      <rowOff>0</rowOff>
    </from>
    <ext cx="6732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12</col>
      <colOff>0</colOff>
      <row>18</row>
      <rowOff>0</rowOff>
    </from>
    <ext cx="486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12</col>
      <colOff>0</colOff>
      <row>18</row>
      <rowOff>0</rowOff>
    </from>
    <ext cx="5796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hyperlink" Target="https://www.servicetitan.com/blog/data-call-booking-rates" TargetMode="External" Id="rId1"/><Relationship Type="http://schemas.openxmlformats.org/officeDocument/2006/relationships/hyperlink" Target="https://www.servicetitan.com/blog/data-call-booking-rates" TargetMode="External" Id="rId2"/><Relationship Type="http://schemas.openxmlformats.org/officeDocument/2006/relationships/hyperlink" Target="https://www.servicetitan.com/blog/data-call-booking-rates" TargetMode="External" Id="rId3"/><Relationship Type="http://schemas.openxmlformats.org/officeDocument/2006/relationships/hyperlink" Target="https://www.servicetitan.com/blog/data-call-booking-rates" TargetMode="External" Id="rId4"/><Relationship Type="http://schemas.openxmlformats.org/officeDocument/2006/relationships/hyperlink" Target="https://www.servicetitan.com/blog/data-call-booking-rates" TargetMode="External" Id="rId5"/><Relationship Type="http://schemas.openxmlformats.org/officeDocument/2006/relationships/hyperlink" Target="https://www.servicetitan.com/blog/data-call-booking-rates" TargetMode="External" Id="rId6"/><Relationship Type="http://schemas.openxmlformats.org/officeDocument/2006/relationships/hyperlink" Target="https://www.servicetitan.com/blog/data-call-booking-rates" TargetMode="External" Id="rId7"/><Relationship Type="http://schemas.openxmlformats.org/officeDocument/2006/relationships/hyperlink" Target="https://invoca.com/reports/the-invoca-home-services-lead-conversion-benchmarks-report-2026" TargetMode="External" Id="rId8"/><Relationship Type="http://schemas.openxmlformats.org/officeDocument/2006/relationships/hyperlink" Target="https://searchlightdigital.io/google-local-service-ads-cost-per-lead/" TargetMode="External" Id="rId9"/><Relationship Type="http://schemas.openxmlformats.org/officeDocument/2006/relationships/hyperlink" Target="https://searchlightdigital.io/google-local-service-ads-cost-per-lead/" TargetMode="External" Id="rId10"/><Relationship Type="http://schemas.openxmlformats.org/officeDocument/2006/relationships/hyperlink" Target="https://searchlightdigital.io/google-local-service-ads-cost-per-lead/" TargetMode="External" Id="rId11"/><Relationship Type="http://schemas.openxmlformats.org/officeDocument/2006/relationships/hyperlink" Target="https://www.enrichlabs.ai/blog/garage-door-marketing-complete-guide-2026" TargetMode="External" Id="rId12"/><Relationship Type="http://schemas.openxmlformats.org/officeDocument/2006/relationships/hyperlink" Target="https://www.isolinegrowth.com/tools/cost-per-booked-job/#value" TargetMode="External" Id="rId13"/><Relationship Type="http://schemas.openxmlformats.org/officeDocument/2006/relationships/hyperlink" Target="https://www.isolinegrowth.com/tools/cost-per-booked-job/#value" TargetMode="External" Id="rId14"/><Relationship Type="http://schemas.openxmlformats.org/officeDocument/2006/relationships/hyperlink" Target="https://www.isolinegrowth.com/tools/cost-per-booked-job/#value" TargetMode="External" Id="rId15"/><Relationship Type="http://schemas.openxmlformats.org/officeDocument/2006/relationships/hyperlink" Target="https://www.isolinegrowth.com/tools/cost-per-booked-job/#value" TargetMode="External" Id="rId16"/><Relationship Type="http://schemas.openxmlformats.org/officeDocument/2006/relationships/hyperlink" Target="https://www.isolinegrowth.com/tools/cost-per-booked-job/#value" TargetMode="External" Id="rId17"/><Relationship Type="http://schemas.openxmlformats.org/officeDocument/2006/relationships/hyperlink" Target="https://www.isolinegrowth.com/tools/cost-per-booked-job/#value" TargetMode="External" Id="rId18"/><Relationship Type="http://schemas.openxmlformats.org/officeDocument/2006/relationships/hyperlink" Target="https://www.isolinegrowth.com/tools/cost-per-booked-job/#value" TargetMode="External" Id="rId19"/><Relationship Type="http://schemas.openxmlformats.org/officeDocument/2006/relationships/hyperlink" Target="https://www.isolinegrowth.com/tools/cost-per-booked-job/#value" TargetMode="External" Id="rId20"/><Relationship Type="http://schemas.openxmlformats.org/officeDocument/2006/relationships/hyperlink" Target="https://www.investegate.co.uk/announcement/rns/rentokil-initial--rto/preliminary-results/9459207" TargetMode="External" Id="rId21"/><Relationship Type="http://schemas.openxmlformats.org/officeDocument/2006/relationships/hyperlink" Target="https://www.investegate.co.uk/announcement/rns/rentokil-initial--rto/preliminary-results/9459207" TargetMode="External" Id="rId22"/><Relationship Type="http://schemas.openxmlformats.org/officeDocument/2006/relationships/hyperlink" Target="https://www.achrnews.com/articles/153922-homeowners-contractors-mutually-support-maintenance-agreements" TargetMode="External" Id="rId23"/></Relationships>
</file>

<file path=xl/worksheets/_rels/sheet7.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sheet1.xml><?xml version="1.0" encoding="utf-8"?>
<worksheet xmlns="http://schemas.openxmlformats.org/spreadsheetml/2006/main">
  <sheetPr>
    <tabColor rgb="00D9771E"/>
    <outlinePr summaryBelow="1" summaryRight="1"/>
    <pageSetUpPr fitToPage="1"/>
  </sheetPr>
  <dimension ref="A1:C34"/>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1" ht="38" customHeight="1">
      <c r="A1" s="1" t="n"/>
      <c r="B1" s="2" t="inlineStr">
        <is>
          <t>Booked-Job Scorecard</t>
        </is>
      </c>
      <c r="C1" s="1" t="n"/>
    </row>
    <row r="2" ht="22" customHeight="1">
      <c r="A2" s="1" t="n"/>
      <c r="B2" s="3" t="inlineStr">
        <is>
          <t>For HVAC, plumbing, pest control and garage door owners · Isoline Growth · isolinegrowth.com/tools/booked-job-scorecard/ · Version October 2026</t>
        </is>
      </c>
    </row>
    <row r="4" ht="26" customHeight="1">
      <c r="B4" s="4" t="inlineStr">
        <is>
          <t>Three steps</t>
        </is>
      </c>
      <c r="C4" s="5" t="n"/>
    </row>
    <row r="5" ht="30" customHeight="1">
      <c r="B5" s="6" t="inlineStr">
        <is>
          <t>1. Open your trade's tab</t>
        </is>
      </c>
      <c r="C5" s="7" t="inlineStr">
        <is>
          <t>HVAC, Plumbing, Pest or Garage Door. Type your company name and the year in the yellow cells at the top.</t>
        </is>
      </c>
    </row>
    <row r="6" ht="44" customHeight="1">
      <c r="B6" s="6" t="inlineStr">
        <is>
          <t>2. Fill one month</t>
        </is>
      </c>
      <c r="C6" s="7" t="inlineStr">
        <is>
          <t>Once a month, scroll to that month's section and fill the yellow cells for each source: spend, calls or leads, booked jobs, and revenue from those jobs. Then fill the trade lines on the right of the year summary (replacements, after-hours calls, recurring accounts or new doors).</t>
        </is>
      </c>
    </row>
    <row r="7" ht="58" customHeight="1">
      <c r="B7" s="6" t="inlineStr">
        <is>
          <t>3. Read the grey cells</t>
        </is>
      </c>
      <c r="C7" s="7" t="inlineStr">
        <is>
          <t>Booking rate, cost per lead, cost per booked job and revenue per booked job calculate on their own. The last column shows your booking rate against the benchmark for your trade: blue with a + means above it, orange with a minus means below it. The year summary, the year-by-source table and the chart at the top of the tab fill in as you go.</t>
        </is>
      </c>
    </row>
    <row r="9" ht="26" customHeight="1">
      <c r="B9" s="4" t="inlineStr">
        <is>
          <t>What goes in each column</t>
        </is>
      </c>
      <c r="C9" s="5" t="n"/>
    </row>
    <row r="10" ht="30" customHeight="1">
      <c r="B10" s="6" t="inlineStr">
        <is>
          <t>Spend</t>
        </is>
      </c>
      <c r="C10" s="7" t="inlineStr">
        <is>
          <t>What you paid that source for the month: ad spend, lead charges, marketplace fees. Google Business Profile, website and referral spend is usually $0 unless you pay for something there.</t>
        </is>
      </c>
    </row>
    <row r="11" ht="44" customHeight="1">
      <c r="B11" s="6" t="inlineStr">
        <is>
          <t>Calls / leads</t>
        </is>
      </c>
      <c r="C11" s="7" t="inlineStr">
        <is>
          <t>Real prospects from that source: calls and forms, minus spam, wrong numbers and existing customers calling about a job. For Local Services Ads, use the leads Google charged you for. Count the same way for every source.</t>
        </is>
      </c>
    </row>
    <row r="12" ht="30" customHeight="1">
      <c r="B12" s="6" t="inlineStr">
        <is>
          <t>Booked jobs</t>
        </is>
      </c>
      <c r="C12" s="7" t="inlineStr">
        <is>
          <t>Calls that ended with a job or an in-home estimate on the schedule. Take this from your field software, not from memory.</t>
        </is>
      </c>
    </row>
    <row r="13" ht="44" customHeight="1">
      <c r="B13" s="6" t="inlineStr">
        <is>
          <t>Revenue from those jobs</t>
        </is>
      </c>
      <c r="C13" s="7" t="inlineStr">
        <is>
          <t>Invoiced revenue from the jobs those calls booked, as your field software reports it by lead source. If a job is still open at month end, add it when it's invoiced or leave it for next month. Pick one rule and keep it.</t>
        </is>
      </c>
    </row>
    <row r="14" ht="30" customHeight="1">
      <c r="B14" s="6" t="inlineStr">
        <is>
          <t>Agency or marketing fee</t>
        </is>
      </c>
      <c r="C14" s="7" t="inlineStr">
        <is>
          <t>Monthly management or marketing fees with no calls of their own. Spend only. It counts in the Total row, because you pay it either way.</t>
        </is>
      </c>
    </row>
    <row r="16" ht="26" customHeight="1">
      <c r="B16" s="4" t="inlineStr">
        <is>
          <t>Filling it from your field software</t>
        </is>
      </c>
      <c r="C16" s="5" t="n"/>
    </row>
    <row r="17" ht="58" customHeight="1">
      <c r="B17" s="6" t="inlineStr">
        <is>
          <t>Housecall Pro</t>
        </is>
      </c>
      <c r="C17" s="7" t="inlineStr">
        <is>
          <t>Go to Marketing &gt; Dashboard and open the ROI table. Use Marketing Spend, Jobs Scheduled (booked jobs) and Job Revenue for each lead source. The table can group sources by new customers (the default) or by new jobs, estimates and leads, which counts repeat customers too; pick one and keep it. The ROI table has no leads column, so take calls from your call tracking or phone system.</t>
        </is>
      </c>
    </row>
    <row r="18" ht="58" customHeight="1">
      <c r="B18" s="6" t="inlineStr">
        <is>
          <t>Jobber</t>
        </is>
      </c>
      <c r="C18" s="7" t="inlineStr">
        <is>
          <t>Look for the Lead source report (Jobber's help center files it under Business Health). Set the Date filter to last month and use Columns to show Leads, Leads with job and Invoice value. Leads with job is your booked jobs. Invoice value counts the first invoice linked to each lead. Spend comes from your ad accounts and bills.</t>
        </is>
      </c>
    </row>
    <row r="19" ht="72" customHeight="1">
      <c r="B19" s="6" t="inlineStr">
        <is>
          <t>ServiceTitan</t>
        </is>
      </c>
      <c r="C19" s="7" t="inlineStr">
        <is>
          <t>The Marketing Scorecards section of the Dashboard lists each campaign with Leads, Inbound Booked, Inbound Booked % and Revenue. For a monthly pull, go to Reports &gt; Create Report, choose Marketing as the report type and pick the Campaign Summary template. Add the lead, booked job and revenue columns (look for columns like Leads, Booked and Completed Revenue), then name and save the report. Set From and To to last month. Add up campaigns that belong to the same source on this sheet.</t>
        </is>
      </c>
    </row>
    <row r="20" ht="44" customHeight="1">
      <c r="B20" s="6" t="inlineStr">
        <is>
          <t>FieldRoutes</t>
        </is>
      </c>
      <c r="C20" s="7" t="inlineStr">
        <is>
          <t>Look for the Cancellation Report and the Cancellation Subscription Report for cancels, and a sales or subscriptions report you can filter by source for new recurring accounts. We couldn't confirm menu paths in FieldRoutes' public help, so ask FieldRoutes support if a report isn't where you expect it.</t>
        </is>
      </c>
    </row>
    <row r="21" ht="30" customHeight="1">
      <c r="B21" s="6" t="inlineStr">
        <is>
          <t>Every call tagged Google?</t>
        </is>
      </c>
      <c r="C21" s="7" t="inlineStr">
        <is>
          <t>If your software tags every call "Google", give each source its own call-tracking number, or put untagged Google calls under Other and make a note of it.</t>
        </is>
      </c>
    </row>
    <row r="22" ht="30" customHeight="1">
      <c r="B22" s="6" t="inlineStr">
        <is>
          <t>No field software?</t>
        </is>
      </c>
      <c r="C22" s="7" t="inlineStr">
        <is>
          <t>Pull 20 recent calls from one source and count how many ended with a time on the schedule. It's rough, but it beats a guess.</t>
        </is>
      </c>
    </row>
    <row r="24" ht="26" customHeight="1">
      <c r="B24" s="4" t="inlineStr">
        <is>
          <t>How the sheet is laid out</t>
        </is>
      </c>
      <c r="C24" s="5" t="n"/>
    </row>
    <row r="25" ht="58" customHeight="1">
      <c r="B25" s="6" t="inlineStr">
        <is>
          <t>One section per month</t>
        </is>
      </c>
      <c r="C25" s="7" t="inlineStr">
        <is>
          <t>Each trade tab holds 12 monthly sections stacked down the page, all with the same columns, so nothing gets overwritten and last month sits right above this month. The column headings stay frozen at the top while you scroll. Column A repeats the month on every row, so you can filter or sort the whole year if you like.</t>
        </is>
      </c>
    </row>
    <row r="26" ht="30" customHeight="1">
      <c r="B26" s="6" t="inlineStr">
        <is>
          <t>Colors</t>
        </is>
      </c>
      <c r="C26" s="7" t="inlineStr">
        <is>
          <t>Yellow cells: type here. Grey cells: calculated, leave them alone. Navy bands: headings. Blank cells stay blank in the math; a 0 is counted as 0.</t>
        </is>
      </c>
    </row>
    <row r="27" ht="30" customHeight="1">
      <c r="B27" s="6" t="inlineStr">
        <is>
          <t>Example tab</t>
        </is>
      </c>
      <c r="C27" s="7" t="inlineStr">
        <is>
          <t>A filled HVAC year with example numbers, not real company data, so you can see how a finished tab reads.</t>
        </is>
      </c>
    </row>
    <row r="28" ht="30" customHeight="1">
      <c r="B28" s="6" t="inlineStr">
        <is>
          <t>Benchmarks tab</t>
        </is>
      </c>
      <c r="C28" s="7" t="inlineStr">
        <is>
          <t>Every benchmark the sheet uses, with its value, source, date and how much weight it can carry. Your own numbers beat every row there.</t>
        </is>
      </c>
    </row>
    <row r="30" ht="26" customHeight="1">
      <c r="B30" s="4" t="inlineStr">
        <is>
          <t>Privacy</t>
        </is>
      </c>
      <c r="C30" s="5" t="n"/>
    </row>
    <row r="31" ht="30" customHeight="1">
      <c r="B31" s="6" t="inlineStr">
        <is>
          <t>Nothing is sent anywhere</t>
        </is>
      </c>
      <c r="C31" s="7" t="inlineStr">
        <is>
          <t>This file has no connections, macros or links that send data. What you type stays in your copy. Isoline Growth never sees it unless you choose to share it.</t>
        </is>
      </c>
    </row>
    <row r="33" ht="26" customHeight="1">
      <c r="B33" s="4" t="inlineStr">
        <is>
          <t>Want it filled in for you?</t>
        </is>
      </c>
      <c r="C33" s="5" t="n"/>
    </row>
    <row r="34" ht="44" customHeight="1">
      <c r="B34" s="6" t="inlineStr">
        <is>
          <t>Growth Program</t>
        </is>
      </c>
      <c r="C34" s="7" t="inlineStr">
        <is>
          <t>Fill it in for a month. The Growth Program fills it in from your own field software and reports booked jobs and revenue by source every month. The first step is the free 49-point map scan: isolinegrowth.com</t>
        </is>
      </c>
    </row>
  </sheetData>
  <mergeCells count="2">
    <mergeCell ref="B1:C1"/>
    <mergeCell ref="B2:C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R161"/>
  <sheetViews>
    <sheetView showGridLines="0" zoomScale="100" workbookViewId="0">
      <pane xSplit="2" ySplit="3" topLeftCell="C4" activePane="bottomRight" state="frozen"/>
      <selection pane="topRight"/>
      <selection pane="bottomLeft"/>
      <selection pane="bottomRight" activeCell="A1" sqref="A1"/>
    </sheetView>
  </sheetViews>
  <sheetFormatPr baseColWidth="8" defaultRowHeight="15"/>
  <cols>
    <col width="9" customWidth="1" min="1" max="1"/>
    <col width="33" customWidth="1" min="2" max="2"/>
    <col width="12" customWidth="1" min="3" max="3"/>
    <col width="11" customWidth="1" min="4" max="4"/>
    <col width="11" customWidth="1" min="5" max="5"/>
    <col width="14" customWidth="1" min="6" max="6"/>
    <col width="11" customWidth="1" min="7" max="7"/>
    <col width="11" customWidth="1" min="8" max="8"/>
    <col width="12" customWidth="1" min="9" max="9"/>
    <col width="12" customWidth="1" min="10" max="10"/>
    <col width="13" customWidth="1" min="11" max="11"/>
    <col width="3" customWidth="1" min="12" max="12"/>
    <col width="8" customWidth="1" min="13" max="13"/>
    <col width="15" customWidth="1" min="14" max="14"/>
    <col width="15" customWidth="1" min="15" max="15"/>
    <col width="15" customWidth="1" min="16" max="16"/>
    <col width="15" customWidth="1" min="17" max="17"/>
    <col width="15" customWidth="1" min="18" max="18"/>
  </cols>
  <sheetData>
    <row r="1" ht="32" customHeight="1">
      <c r="A1" s="8" t="inlineStr">
        <is>
          <t>HVAC booked-job scorecard</t>
        </is>
      </c>
      <c r="L1" s="1" t="n"/>
      <c r="M1" s="9" t="inlineStr">
        <is>
          <t>Type here</t>
        </is>
      </c>
      <c r="N1" s="10" t="inlineStr">
        <is>
          <t>Calculated</t>
        </is>
      </c>
      <c r="P1" s="1" t="n"/>
      <c r="Q1" s="1" t="n"/>
      <c r="R1" s="1" t="n"/>
    </row>
    <row r="2" ht="30" customHeight="1">
      <c r="A2" s="11" t="inlineStr">
        <is>
          <t>Company</t>
        </is>
      </c>
      <c r="B2" s="12" t="n"/>
      <c r="C2" s="13" t="inlineStr">
        <is>
          <t>Year</t>
        </is>
      </c>
      <c r="D2" s="14" t="n"/>
      <c r="E2" s="15" t="n"/>
      <c r="F2" s="16">
        <f>"Booking-rate benchmark: "&amp;TEXT(Benchmarks!$C$5,"0%")&amp;", ServiceTitan's June 2022 HVAC average."</f>
        <v/>
      </c>
      <c r="L2" s="15" t="n"/>
      <c r="M2" s="15" t="n"/>
      <c r="N2" s="17" t="inlineStr">
        <is>
          <t>Start row (row 4): Members on Jan 1</t>
        </is>
      </c>
      <c r="O2" s="15" t="n"/>
      <c r="P2" s="15" t="n"/>
      <c r="Q2" s="15" t="n"/>
      <c r="R2" s="15" t="n"/>
    </row>
    <row r="3" ht="54" customHeight="1">
      <c r="A3" s="18" t="inlineStr">
        <is>
          <t>Month</t>
        </is>
      </c>
      <c r="B3" s="18" t="inlineStr">
        <is>
          <t>Source</t>
        </is>
      </c>
      <c r="C3" s="18" t="inlineStr">
        <is>
          <t>Spend</t>
        </is>
      </c>
      <c r="D3" s="18" t="inlineStr">
        <is>
          <t>Calls / leads</t>
        </is>
      </c>
      <c r="E3" s="18" t="inlineStr">
        <is>
          <t>Booked jobs</t>
        </is>
      </c>
      <c r="F3" s="18" t="inlineStr">
        <is>
          <t>Revenue from those jobs</t>
        </is>
      </c>
      <c r="G3" s="18" t="inlineStr">
        <is>
          <t>Booking rate</t>
        </is>
      </c>
      <c r="H3" s="18" t="inlineStr">
        <is>
          <t>Cost per lead</t>
        </is>
      </c>
      <c r="I3" s="18" t="inlineStr">
        <is>
          <t>Cost per booked job</t>
        </is>
      </c>
      <c r="J3" s="18" t="inlineStr">
        <is>
          <t>Revenue per booked job</t>
        </is>
      </c>
      <c r="K3" s="18" t="inlineStr">
        <is>
          <t>vs benchmark booking rate</t>
        </is>
      </c>
      <c r="M3" s="18" t="inlineStr">
        <is>
          <t>Month</t>
        </is>
      </c>
      <c r="N3" s="19" t="inlineStr">
        <is>
          <t>Replacement estimates run</t>
        </is>
      </c>
      <c r="O3" s="19" t="inlineStr">
        <is>
          <t>Replacements sold</t>
        </is>
      </c>
      <c r="P3" s="19" t="inlineStr">
        <is>
          <t>Replacement close rate</t>
        </is>
      </c>
      <c r="Q3" s="19" t="inlineStr">
        <is>
          <t>Active members (end of month)</t>
        </is>
      </c>
      <c r="R3" s="19" t="inlineStr">
        <is>
          <t>Net new members</t>
        </is>
      </c>
    </row>
    <row r="4" ht="22" customHeight="1">
      <c r="A4" s="20" t="inlineStr">
        <is>
          <t>Year at a glance</t>
        </is>
      </c>
      <c r="C4" s="21" t="inlineStr">
        <is>
          <t>Fills in from the monthly sections below. Months not filled in yet show as blank here and as zero in the chart.</t>
        </is>
      </c>
      <c r="M4" s="22" t="inlineStr">
        <is>
          <t>Start</t>
        </is>
      </c>
      <c r="N4" s="15" t="n"/>
      <c r="O4" s="15" t="n"/>
      <c r="P4" s="15" t="n"/>
      <c r="Q4" s="23" t="n"/>
      <c r="R4" s="15" t="n"/>
    </row>
    <row r="5">
      <c r="A5" s="24" t="inlineStr">
        <is>
          <t>Jan</t>
        </is>
      </c>
      <c r="B5" s="25" t="inlineStr">
        <is>
          <t>All sources</t>
        </is>
      </c>
      <c r="C5" s="26">
        <f>IF(AND(C40=0,C40=0,D40=0),"",C40)</f>
        <v/>
      </c>
      <c r="D5" s="27">
        <f>IF(AND(D40=0,C40=0,D40=0),"",D40)</f>
        <v/>
      </c>
      <c r="E5" s="27">
        <f>IF(AND(E40=0,C40=0,D40=0),"",E40)</f>
        <v/>
      </c>
      <c r="F5" s="26">
        <f>IF(AND(F40=0,C40=0,D40=0),"",F40)</f>
        <v/>
      </c>
      <c r="G5" s="28">
        <f>IFERROR(E5/D5,"")</f>
        <v/>
      </c>
      <c r="H5" s="26">
        <f>IFERROR(C5/D5,"")</f>
        <v/>
      </c>
      <c r="I5" s="26">
        <f>IF(AND(N(C5)&gt;0,N(E5)=0),"No jobs",IFERROR(C5/E5,""))</f>
        <v/>
      </c>
      <c r="J5" s="26">
        <f>IFERROR(F5/E5,"")</f>
        <v/>
      </c>
      <c r="K5" s="29">
        <f>IF(ISNUMBER(G5),(G5-Benchmarks!$C$5)*100,"")</f>
        <v/>
      </c>
      <c r="M5" s="24" t="inlineStr">
        <is>
          <t>Jan</t>
        </is>
      </c>
      <c r="N5" s="23" t="n"/>
      <c r="O5" s="23" t="n"/>
      <c r="P5" s="28">
        <f>IFERROR(O5/N5,"")</f>
        <v/>
      </c>
      <c r="Q5" s="23" t="n"/>
      <c r="R5" s="30">
        <f>IF(OR(Q5="",Q4=""),"",Q5-Q4)</f>
        <v/>
      </c>
    </row>
    <row r="6">
      <c r="A6" s="24" t="inlineStr">
        <is>
          <t>Feb</t>
        </is>
      </c>
      <c r="B6" s="25" t="inlineStr">
        <is>
          <t>All sources</t>
        </is>
      </c>
      <c r="C6" s="26">
        <f>IF(AND(C51=0,C51=0,D51=0),"",C51)</f>
        <v/>
      </c>
      <c r="D6" s="27">
        <f>IF(AND(D51=0,C51=0,D51=0),"",D51)</f>
        <v/>
      </c>
      <c r="E6" s="27">
        <f>IF(AND(E51=0,C51=0,D51=0),"",E51)</f>
        <v/>
      </c>
      <c r="F6" s="26">
        <f>IF(AND(F51=0,C51=0,D51=0),"",F51)</f>
        <v/>
      </c>
      <c r="G6" s="28">
        <f>IFERROR(E6/D6,"")</f>
        <v/>
      </c>
      <c r="H6" s="26">
        <f>IFERROR(C6/D6,"")</f>
        <v/>
      </c>
      <c r="I6" s="26">
        <f>IF(AND(N(C6)&gt;0,N(E6)=0),"No jobs",IFERROR(C6/E6,""))</f>
        <v/>
      </c>
      <c r="J6" s="26">
        <f>IFERROR(F6/E6,"")</f>
        <v/>
      </c>
      <c r="K6" s="29">
        <f>IF(ISNUMBER(G6),(G6-Benchmarks!$C$5)*100,"")</f>
        <v/>
      </c>
      <c r="M6" s="24" t="inlineStr">
        <is>
          <t>Feb</t>
        </is>
      </c>
      <c r="N6" s="23" t="n"/>
      <c r="O6" s="23" t="n"/>
      <c r="P6" s="28">
        <f>IFERROR(O6/N6,"")</f>
        <v/>
      </c>
      <c r="Q6" s="23" t="n"/>
      <c r="R6" s="30">
        <f>IF(OR(Q6="",Q5=""),"",Q6-Q5)</f>
        <v/>
      </c>
    </row>
    <row r="7">
      <c r="A7" s="24" t="inlineStr">
        <is>
          <t>Mar</t>
        </is>
      </c>
      <c r="B7" s="25" t="inlineStr">
        <is>
          <t>All sources</t>
        </is>
      </c>
      <c r="C7" s="26">
        <f>IF(AND(C62=0,C62=0,D62=0),"",C62)</f>
        <v/>
      </c>
      <c r="D7" s="27">
        <f>IF(AND(D62=0,C62=0,D62=0),"",D62)</f>
        <v/>
      </c>
      <c r="E7" s="27">
        <f>IF(AND(E62=0,C62=0,D62=0),"",E62)</f>
        <v/>
      </c>
      <c r="F7" s="26">
        <f>IF(AND(F62=0,C62=0,D62=0),"",F62)</f>
        <v/>
      </c>
      <c r="G7" s="28">
        <f>IFERROR(E7/D7,"")</f>
        <v/>
      </c>
      <c r="H7" s="26">
        <f>IFERROR(C7/D7,"")</f>
        <v/>
      </c>
      <c r="I7" s="26">
        <f>IF(AND(N(C7)&gt;0,N(E7)=0),"No jobs",IFERROR(C7/E7,""))</f>
        <v/>
      </c>
      <c r="J7" s="26">
        <f>IFERROR(F7/E7,"")</f>
        <v/>
      </c>
      <c r="K7" s="29">
        <f>IF(ISNUMBER(G7),(G7-Benchmarks!$C$5)*100,"")</f>
        <v/>
      </c>
      <c r="M7" s="24" t="inlineStr">
        <is>
          <t>Mar</t>
        </is>
      </c>
      <c r="N7" s="23" t="n"/>
      <c r="O7" s="23" t="n"/>
      <c r="P7" s="28">
        <f>IFERROR(O7/N7,"")</f>
        <v/>
      </c>
      <c r="Q7" s="23" t="n"/>
      <c r="R7" s="30">
        <f>IF(OR(Q7="",Q6=""),"",Q7-Q6)</f>
        <v/>
      </c>
    </row>
    <row r="8">
      <c r="A8" s="24" t="inlineStr">
        <is>
          <t>Apr</t>
        </is>
      </c>
      <c r="B8" s="25" t="inlineStr">
        <is>
          <t>All sources</t>
        </is>
      </c>
      <c r="C8" s="26">
        <f>IF(AND(C73=0,C73=0,D73=0),"",C73)</f>
        <v/>
      </c>
      <c r="D8" s="27">
        <f>IF(AND(D73=0,C73=0,D73=0),"",D73)</f>
        <v/>
      </c>
      <c r="E8" s="27">
        <f>IF(AND(E73=0,C73=0,D73=0),"",E73)</f>
        <v/>
      </c>
      <c r="F8" s="26">
        <f>IF(AND(F73=0,C73=0,D73=0),"",F73)</f>
        <v/>
      </c>
      <c r="G8" s="28">
        <f>IFERROR(E8/D8,"")</f>
        <v/>
      </c>
      <c r="H8" s="26">
        <f>IFERROR(C8/D8,"")</f>
        <v/>
      </c>
      <c r="I8" s="26">
        <f>IF(AND(N(C8)&gt;0,N(E8)=0),"No jobs",IFERROR(C8/E8,""))</f>
        <v/>
      </c>
      <c r="J8" s="26">
        <f>IFERROR(F8/E8,"")</f>
        <v/>
      </c>
      <c r="K8" s="29">
        <f>IF(ISNUMBER(G8),(G8-Benchmarks!$C$5)*100,"")</f>
        <v/>
      </c>
      <c r="M8" s="24" t="inlineStr">
        <is>
          <t>Apr</t>
        </is>
      </c>
      <c r="N8" s="23" t="n"/>
      <c r="O8" s="23" t="n"/>
      <c r="P8" s="28">
        <f>IFERROR(O8/N8,"")</f>
        <v/>
      </c>
      <c r="Q8" s="23" t="n"/>
      <c r="R8" s="30">
        <f>IF(OR(Q8="",Q7=""),"",Q8-Q7)</f>
        <v/>
      </c>
    </row>
    <row r="9">
      <c r="A9" s="24" t="inlineStr">
        <is>
          <t>May</t>
        </is>
      </c>
      <c r="B9" s="25" t="inlineStr">
        <is>
          <t>All sources</t>
        </is>
      </c>
      <c r="C9" s="26">
        <f>IF(AND(C84=0,C84=0,D84=0),"",C84)</f>
        <v/>
      </c>
      <c r="D9" s="27">
        <f>IF(AND(D84=0,C84=0,D84=0),"",D84)</f>
        <v/>
      </c>
      <c r="E9" s="27">
        <f>IF(AND(E84=0,C84=0,D84=0),"",E84)</f>
        <v/>
      </c>
      <c r="F9" s="26">
        <f>IF(AND(F84=0,C84=0,D84=0),"",F84)</f>
        <v/>
      </c>
      <c r="G9" s="28">
        <f>IFERROR(E9/D9,"")</f>
        <v/>
      </c>
      <c r="H9" s="26">
        <f>IFERROR(C9/D9,"")</f>
        <v/>
      </c>
      <c r="I9" s="26">
        <f>IF(AND(N(C9)&gt;0,N(E9)=0),"No jobs",IFERROR(C9/E9,""))</f>
        <v/>
      </c>
      <c r="J9" s="26">
        <f>IFERROR(F9/E9,"")</f>
        <v/>
      </c>
      <c r="K9" s="29">
        <f>IF(ISNUMBER(G9),(G9-Benchmarks!$C$5)*100,"")</f>
        <v/>
      </c>
      <c r="M9" s="24" t="inlineStr">
        <is>
          <t>May</t>
        </is>
      </c>
      <c r="N9" s="23" t="n"/>
      <c r="O9" s="23" t="n"/>
      <c r="P9" s="28">
        <f>IFERROR(O9/N9,"")</f>
        <v/>
      </c>
      <c r="Q9" s="23" t="n"/>
      <c r="R9" s="30">
        <f>IF(OR(Q9="",Q8=""),"",Q9-Q8)</f>
        <v/>
      </c>
    </row>
    <row r="10">
      <c r="A10" s="24" t="inlineStr">
        <is>
          <t>Jun</t>
        </is>
      </c>
      <c r="B10" s="25" t="inlineStr">
        <is>
          <t>All sources</t>
        </is>
      </c>
      <c r="C10" s="26">
        <f>IF(AND(C95=0,C95=0,D95=0),"",C95)</f>
        <v/>
      </c>
      <c r="D10" s="27">
        <f>IF(AND(D95=0,C95=0,D95=0),"",D95)</f>
        <v/>
      </c>
      <c r="E10" s="27">
        <f>IF(AND(E95=0,C95=0,D95=0),"",E95)</f>
        <v/>
      </c>
      <c r="F10" s="26">
        <f>IF(AND(F95=0,C95=0,D95=0),"",F95)</f>
        <v/>
      </c>
      <c r="G10" s="28">
        <f>IFERROR(E10/D10,"")</f>
        <v/>
      </c>
      <c r="H10" s="26">
        <f>IFERROR(C10/D10,"")</f>
        <v/>
      </c>
      <c r="I10" s="26">
        <f>IF(AND(N(C10)&gt;0,N(E10)=0),"No jobs",IFERROR(C10/E10,""))</f>
        <v/>
      </c>
      <c r="J10" s="26">
        <f>IFERROR(F10/E10,"")</f>
        <v/>
      </c>
      <c r="K10" s="29">
        <f>IF(ISNUMBER(G10),(G10-Benchmarks!$C$5)*100,"")</f>
        <v/>
      </c>
      <c r="M10" s="24" t="inlineStr">
        <is>
          <t>Jun</t>
        </is>
      </c>
      <c r="N10" s="23" t="n"/>
      <c r="O10" s="23" t="n"/>
      <c r="P10" s="28">
        <f>IFERROR(O10/N10,"")</f>
        <v/>
      </c>
      <c r="Q10" s="23" t="n"/>
      <c r="R10" s="30">
        <f>IF(OR(Q10="",Q9=""),"",Q10-Q9)</f>
        <v/>
      </c>
    </row>
    <row r="11">
      <c r="A11" s="24" t="inlineStr">
        <is>
          <t>Jul</t>
        </is>
      </c>
      <c r="B11" s="25" t="inlineStr">
        <is>
          <t>All sources</t>
        </is>
      </c>
      <c r="C11" s="26">
        <f>IF(AND(C106=0,C106=0,D106=0),"",C106)</f>
        <v/>
      </c>
      <c r="D11" s="27">
        <f>IF(AND(D106=0,C106=0,D106=0),"",D106)</f>
        <v/>
      </c>
      <c r="E11" s="27">
        <f>IF(AND(E106=0,C106=0,D106=0),"",E106)</f>
        <v/>
      </c>
      <c r="F11" s="26">
        <f>IF(AND(F106=0,C106=0,D106=0),"",F106)</f>
        <v/>
      </c>
      <c r="G11" s="28">
        <f>IFERROR(E11/D11,"")</f>
        <v/>
      </c>
      <c r="H11" s="26">
        <f>IFERROR(C11/D11,"")</f>
        <v/>
      </c>
      <c r="I11" s="26">
        <f>IF(AND(N(C11)&gt;0,N(E11)=0),"No jobs",IFERROR(C11/E11,""))</f>
        <v/>
      </c>
      <c r="J11" s="26">
        <f>IFERROR(F11/E11,"")</f>
        <v/>
      </c>
      <c r="K11" s="29">
        <f>IF(ISNUMBER(G11),(G11-Benchmarks!$C$5)*100,"")</f>
        <v/>
      </c>
      <c r="M11" s="24" t="inlineStr">
        <is>
          <t>Jul</t>
        </is>
      </c>
      <c r="N11" s="23" t="n"/>
      <c r="O11" s="23" t="n"/>
      <c r="P11" s="28">
        <f>IFERROR(O11/N11,"")</f>
        <v/>
      </c>
      <c r="Q11" s="23" t="n"/>
      <c r="R11" s="30">
        <f>IF(OR(Q11="",Q10=""),"",Q11-Q10)</f>
        <v/>
      </c>
    </row>
    <row r="12">
      <c r="A12" s="24" t="inlineStr">
        <is>
          <t>Aug</t>
        </is>
      </c>
      <c r="B12" s="25" t="inlineStr">
        <is>
          <t>All sources</t>
        </is>
      </c>
      <c r="C12" s="26">
        <f>IF(AND(C117=0,C117=0,D117=0),"",C117)</f>
        <v/>
      </c>
      <c r="D12" s="27">
        <f>IF(AND(D117=0,C117=0,D117=0),"",D117)</f>
        <v/>
      </c>
      <c r="E12" s="27">
        <f>IF(AND(E117=0,C117=0,D117=0),"",E117)</f>
        <v/>
      </c>
      <c r="F12" s="26">
        <f>IF(AND(F117=0,C117=0,D117=0),"",F117)</f>
        <v/>
      </c>
      <c r="G12" s="28">
        <f>IFERROR(E12/D12,"")</f>
        <v/>
      </c>
      <c r="H12" s="26">
        <f>IFERROR(C12/D12,"")</f>
        <v/>
      </c>
      <c r="I12" s="26">
        <f>IF(AND(N(C12)&gt;0,N(E12)=0),"No jobs",IFERROR(C12/E12,""))</f>
        <v/>
      </c>
      <c r="J12" s="26">
        <f>IFERROR(F12/E12,"")</f>
        <v/>
      </c>
      <c r="K12" s="29">
        <f>IF(ISNUMBER(G12),(G12-Benchmarks!$C$5)*100,"")</f>
        <v/>
      </c>
      <c r="M12" s="24" t="inlineStr">
        <is>
          <t>Aug</t>
        </is>
      </c>
      <c r="N12" s="23" t="n"/>
      <c r="O12" s="23" t="n"/>
      <c r="P12" s="28">
        <f>IFERROR(O12/N12,"")</f>
        <v/>
      </c>
      <c r="Q12" s="23" t="n"/>
      <c r="R12" s="30">
        <f>IF(OR(Q12="",Q11=""),"",Q12-Q11)</f>
        <v/>
      </c>
    </row>
    <row r="13">
      <c r="A13" s="24" t="inlineStr">
        <is>
          <t>Sep</t>
        </is>
      </c>
      <c r="B13" s="25" t="inlineStr">
        <is>
          <t>All sources</t>
        </is>
      </c>
      <c r="C13" s="26">
        <f>IF(AND(C128=0,C128=0,D128=0),"",C128)</f>
        <v/>
      </c>
      <c r="D13" s="27">
        <f>IF(AND(D128=0,C128=0,D128=0),"",D128)</f>
        <v/>
      </c>
      <c r="E13" s="27">
        <f>IF(AND(E128=0,C128=0,D128=0),"",E128)</f>
        <v/>
      </c>
      <c r="F13" s="26">
        <f>IF(AND(F128=0,C128=0,D128=0),"",F128)</f>
        <v/>
      </c>
      <c r="G13" s="28">
        <f>IFERROR(E13/D13,"")</f>
        <v/>
      </c>
      <c r="H13" s="26">
        <f>IFERROR(C13/D13,"")</f>
        <v/>
      </c>
      <c r="I13" s="26">
        <f>IF(AND(N(C13)&gt;0,N(E13)=0),"No jobs",IFERROR(C13/E13,""))</f>
        <v/>
      </c>
      <c r="J13" s="26">
        <f>IFERROR(F13/E13,"")</f>
        <v/>
      </c>
      <c r="K13" s="29">
        <f>IF(ISNUMBER(G13),(G13-Benchmarks!$C$5)*100,"")</f>
        <v/>
      </c>
      <c r="M13" s="24" t="inlineStr">
        <is>
          <t>Sep</t>
        </is>
      </c>
      <c r="N13" s="23" t="n"/>
      <c r="O13" s="23" t="n"/>
      <c r="P13" s="28">
        <f>IFERROR(O13/N13,"")</f>
        <v/>
      </c>
      <c r="Q13" s="23" t="n"/>
      <c r="R13" s="30">
        <f>IF(OR(Q13="",Q12=""),"",Q13-Q12)</f>
        <v/>
      </c>
    </row>
    <row r="14">
      <c r="A14" s="24" t="inlineStr">
        <is>
          <t>Oct</t>
        </is>
      </c>
      <c r="B14" s="25" t="inlineStr">
        <is>
          <t>All sources</t>
        </is>
      </c>
      <c r="C14" s="26">
        <f>IF(AND(C139=0,C139=0,D139=0),"",C139)</f>
        <v/>
      </c>
      <c r="D14" s="27">
        <f>IF(AND(D139=0,C139=0,D139=0),"",D139)</f>
        <v/>
      </c>
      <c r="E14" s="27">
        <f>IF(AND(E139=0,C139=0,D139=0),"",E139)</f>
        <v/>
      </c>
      <c r="F14" s="26">
        <f>IF(AND(F139=0,C139=0,D139=0),"",F139)</f>
        <v/>
      </c>
      <c r="G14" s="28">
        <f>IFERROR(E14/D14,"")</f>
        <v/>
      </c>
      <c r="H14" s="26">
        <f>IFERROR(C14/D14,"")</f>
        <v/>
      </c>
      <c r="I14" s="26">
        <f>IF(AND(N(C14)&gt;0,N(E14)=0),"No jobs",IFERROR(C14/E14,""))</f>
        <v/>
      </c>
      <c r="J14" s="26">
        <f>IFERROR(F14/E14,"")</f>
        <v/>
      </c>
      <c r="K14" s="29">
        <f>IF(ISNUMBER(G14),(G14-Benchmarks!$C$5)*100,"")</f>
        <v/>
      </c>
      <c r="M14" s="24" t="inlineStr">
        <is>
          <t>Oct</t>
        </is>
      </c>
      <c r="N14" s="23" t="n"/>
      <c r="O14" s="23" t="n"/>
      <c r="P14" s="28">
        <f>IFERROR(O14/N14,"")</f>
        <v/>
      </c>
      <c r="Q14" s="23" t="n"/>
      <c r="R14" s="30">
        <f>IF(OR(Q14="",Q13=""),"",Q14-Q13)</f>
        <v/>
      </c>
    </row>
    <row r="15">
      <c r="A15" s="24" t="inlineStr">
        <is>
          <t>Nov</t>
        </is>
      </c>
      <c r="B15" s="25" t="inlineStr">
        <is>
          <t>All sources</t>
        </is>
      </c>
      <c r="C15" s="26">
        <f>IF(AND(C150=0,C150=0,D150=0),"",C150)</f>
        <v/>
      </c>
      <c r="D15" s="27">
        <f>IF(AND(D150=0,C150=0,D150=0),"",D150)</f>
        <v/>
      </c>
      <c r="E15" s="27">
        <f>IF(AND(E150=0,C150=0,D150=0),"",E150)</f>
        <v/>
      </c>
      <c r="F15" s="26">
        <f>IF(AND(F150=0,C150=0,D150=0),"",F150)</f>
        <v/>
      </c>
      <c r="G15" s="28">
        <f>IFERROR(E15/D15,"")</f>
        <v/>
      </c>
      <c r="H15" s="26">
        <f>IFERROR(C15/D15,"")</f>
        <v/>
      </c>
      <c r="I15" s="26">
        <f>IF(AND(N(C15)&gt;0,N(E15)=0),"No jobs",IFERROR(C15/E15,""))</f>
        <v/>
      </c>
      <c r="J15" s="26">
        <f>IFERROR(F15/E15,"")</f>
        <v/>
      </c>
      <c r="K15" s="29">
        <f>IF(ISNUMBER(G15),(G15-Benchmarks!$C$5)*100,"")</f>
        <v/>
      </c>
      <c r="M15" s="24" t="inlineStr">
        <is>
          <t>Nov</t>
        </is>
      </c>
      <c r="N15" s="23" t="n"/>
      <c r="O15" s="23" t="n"/>
      <c r="P15" s="28">
        <f>IFERROR(O15/N15,"")</f>
        <v/>
      </c>
      <c r="Q15" s="23" t="n"/>
      <c r="R15" s="30">
        <f>IF(OR(Q15="",Q14=""),"",Q15-Q14)</f>
        <v/>
      </c>
    </row>
    <row r="16">
      <c r="A16" s="24" t="inlineStr">
        <is>
          <t>Dec</t>
        </is>
      </c>
      <c r="B16" s="25" t="inlineStr">
        <is>
          <t>All sources</t>
        </is>
      </c>
      <c r="C16" s="26">
        <f>IF(AND(C161=0,C161=0,D161=0),"",C161)</f>
        <v/>
      </c>
      <c r="D16" s="27">
        <f>IF(AND(D161=0,C161=0,D161=0),"",D161)</f>
        <v/>
      </c>
      <c r="E16" s="27">
        <f>IF(AND(E161=0,C161=0,D161=0),"",E161)</f>
        <v/>
      </c>
      <c r="F16" s="26">
        <f>IF(AND(F161=0,C161=0,D161=0),"",F161)</f>
        <v/>
      </c>
      <c r="G16" s="28">
        <f>IFERROR(E16/D16,"")</f>
        <v/>
      </c>
      <c r="H16" s="26">
        <f>IFERROR(C16/D16,"")</f>
        <v/>
      </c>
      <c r="I16" s="26">
        <f>IF(AND(N(C16)&gt;0,N(E16)=0),"No jobs",IFERROR(C16/E16,""))</f>
        <v/>
      </c>
      <c r="J16" s="26">
        <f>IFERROR(F16/E16,"")</f>
        <v/>
      </c>
      <c r="K16" s="29">
        <f>IF(ISNUMBER(G16),(G16-Benchmarks!$C$5)*100,"")</f>
        <v/>
      </c>
      <c r="M16" s="24" t="inlineStr">
        <is>
          <t>Dec</t>
        </is>
      </c>
      <c r="N16" s="23" t="n"/>
      <c r="O16" s="23" t="n"/>
      <c r="P16" s="28">
        <f>IFERROR(O16/N16,"")</f>
        <v/>
      </c>
      <c r="Q16" s="23" t="n"/>
      <c r="R16" s="30">
        <f>IF(OR(Q16="",Q15=""),"",Q16-Q15)</f>
        <v/>
      </c>
    </row>
    <row r="17">
      <c r="A17" s="31" t="inlineStr">
        <is>
          <t>Year</t>
        </is>
      </c>
      <c r="B17" s="31" t="inlineStr">
        <is>
          <t>All sources, year to date</t>
        </is>
      </c>
      <c r="C17" s="32">
        <f>SUM(C5:C16)</f>
        <v/>
      </c>
      <c r="D17" s="33">
        <f>SUM(D5:D16)</f>
        <v/>
      </c>
      <c r="E17" s="33">
        <f>SUM(E5:E16)</f>
        <v/>
      </c>
      <c r="F17" s="32">
        <f>SUM(F5:F16)</f>
        <v/>
      </c>
      <c r="G17" s="34">
        <f>IFERROR(E17/D17,"")</f>
        <v/>
      </c>
      <c r="H17" s="32">
        <f>IFERROR(C17/D17,"")</f>
        <v/>
      </c>
      <c r="I17" s="32">
        <f>IF(AND(N(C17)&gt;0,N(E17)=0),"No jobs",IFERROR(C17/E17,""))</f>
        <v/>
      </c>
      <c r="J17" s="32">
        <f>IFERROR(F17/E17,"")</f>
        <v/>
      </c>
      <c r="K17" s="35">
        <f>IF(ISNUMBER(G17),(G17-Benchmarks!$C$5)*100,"")</f>
        <v/>
      </c>
      <c r="M17" s="36" t="inlineStr">
        <is>
          <t>Year</t>
        </is>
      </c>
      <c r="N17" s="37">
        <f>SUM(N5:N16)</f>
        <v/>
      </c>
      <c r="O17" s="37">
        <f>SUM(O5:O16)</f>
        <v/>
      </c>
      <c r="P17" s="38">
        <f>IFERROR(O17/N17,"")</f>
        <v/>
      </c>
      <c r="Q17" s="39" t="n"/>
      <c r="R17" s="40">
        <f>SUM(R5:R16)</f>
        <v/>
      </c>
    </row>
    <row r="18">
      <c r="M18" s="41" t="inlineStr">
        <is>
          <t>Net new members in January needs the start count in row 4.</t>
        </is>
      </c>
    </row>
    <row r="19" ht="22" customHeight="1">
      <c r="A19" s="42" t="inlineStr">
        <is>
          <t>Year by source</t>
        </is>
      </c>
      <c r="B19" s="43" t="n"/>
      <c r="C19" s="43" t="n"/>
      <c r="D19" s="43" t="n"/>
      <c r="E19" s="43" t="n"/>
      <c r="F19" s="44" t="inlineStr">
        <is>
          <t>Which sources book jobs, and what each booked job costs</t>
        </is>
      </c>
      <c r="G19" s="43" t="n"/>
      <c r="H19" s="43" t="n"/>
      <c r="I19" s="43" t="n"/>
      <c r="J19" s="43" t="n"/>
      <c r="K19" s="43" t="n"/>
    </row>
    <row r="20">
      <c r="A20" s="45" t="inlineStr">
        <is>
          <t>Year</t>
        </is>
      </c>
      <c r="B20" s="46" t="inlineStr">
        <is>
          <t>Google Business Profile / Maps</t>
        </is>
      </c>
      <c r="C20" s="26">
        <f>SUMIF($B$31:$B$161,$B20,$C$31:$C$161)</f>
        <v/>
      </c>
      <c r="D20" s="27">
        <f>SUMIF($B$31:$B$161,$B20,$D$31:$D$161)</f>
        <v/>
      </c>
      <c r="E20" s="27">
        <f>SUMIF($B$31:$B$161,$B20,$E$31:$E$161)</f>
        <v/>
      </c>
      <c r="F20" s="26">
        <f>SUMIF($B$31:$B$161,$B20,$F$31:$F$161)</f>
        <v/>
      </c>
      <c r="G20" s="28">
        <f>IF(AND(N(D20)&gt;0,N(E20)&gt;N(D20)),"Booked &gt; calls?",IFERROR(E20/D20,""))</f>
        <v/>
      </c>
      <c r="H20" s="26">
        <f>IFERROR(C20/D20,"")</f>
        <v/>
      </c>
      <c r="I20" s="26">
        <f>IF(AND(N(C20)&gt;0,N(E20)=0),"No jobs",IFERROR(C20/E20,""))</f>
        <v/>
      </c>
      <c r="J20" s="26">
        <f>IFERROR(F20/E20,"")</f>
        <v/>
      </c>
      <c r="K20" s="29">
        <f>IF(ISNUMBER(G20),(G20-Benchmarks!$C$5)*100,"")</f>
        <v/>
      </c>
    </row>
    <row r="21">
      <c r="A21" s="45" t="inlineStr">
        <is>
          <t>Year</t>
        </is>
      </c>
      <c r="B21" s="46" t="inlineStr">
        <is>
          <t>Local Services Ads</t>
        </is>
      </c>
      <c r="C21" s="26">
        <f>SUMIF($B$31:$B$161,$B21,$C$31:$C$161)</f>
        <v/>
      </c>
      <c r="D21" s="27">
        <f>SUMIF($B$31:$B$161,$B21,$D$31:$D$161)</f>
        <v/>
      </c>
      <c r="E21" s="27">
        <f>SUMIF($B$31:$B$161,$B21,$E$31:$E$161)</f>
        <v/>
      </c>
      <c r="F21" s="26">
        <f>SUMIF($B$31:$B$161,$B21,$F$31:$F$161)</f>
        <v/>
      </c>
      <c r="G21" s="28">
        <f>IF(AND(N(D21)&gt;0,N(E21)&gt;N(D21)),"Booked &gt; calls?",IFERROR(E21/D21,""))</f>
        <v/>
      </c>
      <c r="H21" s="26">
        <f>IFERROR(C21/D21,"")</f>
        <v/>
      </c>
      <c r="I21" s="26">
        <f>IF(AND(N(C21)&gt;0,N(E21)=0),"No jobs",IFERROR(C21/E21,""))</f>
        <v/>
      </c>
      <c r="J21" s="26">
        <f>IFERROR(F21/E21,"")</f>
        <v/>
      </c>
      <c r="K21" s="29">
        <f>IF(ISNUMBER(G21),(G21-Benchmarks!$C$5)*100,"")</f>
        <v/>
      </c>
    </row>
    <row r="22">
      <c r="A22" s="45" t="inlineStr">
        <is>
          <t>Year</t>
        </is>
      </c>
      <c r="B22" s="46" t="inlineStr">
        <is>
          <t>Google Ads</t>
        </is>
      </c>
      <c r="C22" s="26">
        <f>SUMIF($B$31:$B$161,$B22,$C$31:$C$161)</f>
        <v/>
      </c>
      <c r="D22" s="27">
        <f>SUMIF($B$31:$B$161,$B22,$D$31:$D$161)</f>
        <v/>
      </c>
      <c r="E22" s="27">
        <f>SUMIF($B$31:$B$161,$B22,$E$31:$E$161)</f>
        <v/>
      </c>
      <c r="F22" s="26">
        <f>SUMIF($B$31:$B$161,$B22,$F$31:$F$161)</f>
        <v/>
      </c>
      <c r="G22" s="28">
        <f>IF(AND(N(D22)&gt;0,N(E22)&gt;N(D22)),"Booked &gt; calls?",IFERROR(E22/D22,""))</f>
        <v/>
      </c>
      <c r="H22" s="26">
        <f>IFERROR(C22/D22,"")</f>
        <v/>
      </c>
      <c r="I22" s="26">
        <f>IF(AND(N(C22)&gt;0,N(E22)=0),"No jobs",IFERROR(C22/E22,""))</f>
        <v/>
      </c>
      <c r="J22" s="26">
        <f>IFERROR(F22/E22,"")</f>
        <v/>
      </c>
      <c r="K22" s="29">
        <f>IF(ISNUMBER(G22),(G22-Benchmarks!$C$5)*100,"")</f>
        <v/>
      </c>
    </row>
    <row r="23">
      <c r="A23" s="45" t="inlineStr">
        <is>
          <t>Year</t>
        </is>
      </c>
      <c r="B23" s="46" t="inlineStr">
        <is>
          <t>Website and organic</t>
        </is>
      </c>
      <c r="C23" s="26">
        <f>SUMIF($B$31:$B$161,$B23,$C$31:$C$161)</f>
        <v/>
      </c>
      <c r="D23" s="27">
        <f>SUMIF($B$31:$B$161,$B23,$D$31:$D$161)</f>
        <v/>
      </c>
      <c r="E23" s="27">
        <f>SUMIF($B$31:$B$161,$B23,$E$31:$E$161)</f>
        <v/>
      </c>
      <c r="F23" s="26">
        <f>SUMIF($B$31:$B$161,$B23,$F$31:$F$161)</f>
        <v/>
      </c>
      <c r="G23" s="28">
        <f>IF(AND(N(D23)&gt;0,N(E23)&gt;N(D23)),"Booked &gt; calls?",IFERROR(E23/D23,""))</f>
        <v/>
      </c>
      <c r="H23" s="26">
        <f>IFERROR(C23/D23,"")</f>
        <v/>
      </c>
      <c r="I23" s="26">
        <f>IF(AND(N(C23)&gt;0,N(E23)=0),"No jobs",IFERROR(C23/E23,""))</f>
        <v/>
      </c>
      <c r="J23" s="26">
        <f>IFERROR(F23/E23,"")</f>
        <v/>
      </c>
      <c r="K23" s="29">
        <f>IF(ISNUMBER(G23),(G23-Benchmarks!$C$5)*100,"")</f>
        <v/>
      </c>
    </row>
    <row r="24">
      <c r="A24" s="45" t="inlineStr">
        <is>
          <t>Year</t>
        </is>
      </c>
      <c r="B24" s="46" t="inlineStr">
        <is>
          <t>Referral and repeat</t>
        </is>
      </c>
      <c r="C24" s="26">
        <f>SUMIF($B$31:$B$161,$B24,$C$31:$C$161)</f>
        <v/>
      </c>
      <c r="D24" s="27">
        <f>SUMIF($B$31:$B$161,$B24,$D$31:$D$161)</f>
        <v/>
      </c>
      <c r="E24" s="27">
        <f>SUMIF($B$31:$B$161,$B24,$E$31:$E$161)</f>
        <v/>
      </c>
      <c r="F24" s="26">
        <f>SUMIF($B$31:$B$161,$B24,$F$31:$F$161)</f>
        <v/>
      </c>
      <c r="G24" s="28">
        <f>IF(AND(N(D24)&gt;0,N(E24)&gt;N(D24)),"Booked &gt; calls?",IFERROR(E24/D24,""))</f>
        <v/>
      </c>
      <c r="H24" s="26">
        <f>IFERROR(C24/D24,"")</f>
        <v/>
      </c>
      <c r="I24" s="26">
        <f>IF(AND(N(C24)&gt;0,N(E24)=0),"No jobs",IFERROR(C24/E24,""))</f>
        <v/>
      </c>
      <c r="J24" s="26">
        <f>IFERROR(F24/E24,"")</f>
        <v/>
      </c>
      <c r="K24" s="29">
        <f>IF(ISNUMBER(G24),(G24-Benchmarks!$C$5)*100,"")</f>
        <v/>
      </c>
    </row>
    <row r="25">
      <c r="A25" s="45" t="inlineStr">
        <is>
          <t>Year</t>
        </is>
      </c>
      <c r="B25" s="46" t="inlineStr">
        <is>
          <t>Lead marketplaces</t>
        </is>
      </c>
      <c r="C25" s="26">
        <f>SUMIF($B$31:$B$161,$B25,$C$31:$C$161)</f>
        <v/>
      </c>
      <c r="D25" s="27">
        <f>SUMIF($B$31:$B$161,$B25,$D$31:$D$161)</f>
        <v/>
      </c>
      <c r="E25" s="27">
        <f>SUMIF($B$31:$B$161,$B25,$E$31:$E$161)</f>
        <v/>
      </c>
      <c r="F25" s="26">
        <f>SUMIF($B$31:$B$161,$B25,$F$31:$F$161)</f>
        <v/>
      </c>
      <c r="G25" s="28">
        <f>IF(AND(N(D25)&gt;0,N(E25)&gt;N(D25)),"Booked &gt; calls?",IFERROR(E25/D25,""))</f>
        <v/>
      </c>
      <c r="H25" s="26">
        <f>IFERROR(C25/D25,"")</f>
        <v/>
      </c>
      <c r="I25" s="26">
        <f>IF(AND(N(C25)&gt;0,N(E25)=0),"No jobs",IFERROR(C25/E25,""))</f>
        <v/>
      </c>
      <c r="J25" s="26">
        <f>IFERROR(F25/E25,"")</f>
        <v/>
      </c>
      <c r="K25" s="29">
        <f>IF(ISNUMBER(G25),(G25-Benchmarks!$C$5)*100,"")</f>
        <v/>
      </c>
    </row>
    <row r="26">
      <c r="A26" s="45" t="inlineStr">
        <is>
          <t>Year</t>
        </is>
      </c>
      <c r="B26" s="46" t="inlineStr">
        <is>
          <t>Other</t>
        </is>
      </c>
      <c r="C26" s="26">
        <f>SUMIF($B$31:$B$161,$B26,$C$31:$C$161)</f>
        <v/>
      </c>
      <c r="D26" s="27">
        <f>SUMIF($B$31:$B$161,$B26,$D$31:$D$161)</f>
        <v/>
      </c>
      <c r="E26" s="27">
        <f>SUMIF($B$31:$B$161,$B26,$E$31:$E$161)</f>
        <v/>
      </c>
      <c r="F26" s="26">
        <f>SUMIF($B$31:$B$161,$B26,$F$31:$F$161)</f>
        <v/>
      </c>
      <c r="G26" s="28">
        <f>IF(AND(N(D26)&gt;0,N(E26)&gt;N(D26)),"Booked &gt; calls?",IFERROR(E26/D26,""))</f>
        <v/>
      </c>
      <c r="H26" s="26">
        <f>IFERROR(C26/D26,"")</f>
        <v/>
      </c>
      <c r="I26" s="26">
        <f>IF(AND(N(C26)&gt;0,N(E26)=0),"No jobs",IFERROR(C26/E26,""))</f>
        <v/>
      </c>
      <c r="J26" s="26">
        <f>IFERROR(F26/E26,"")</f>
        <v/>
      </c>
      <c r="K26" s="29">
        <f>IF(ISNUMBER(G26),(G26-Benchmarks!$C$5)*100,"")</f>
        <v/>
      </c>
    </row>
    <row r="27">
      <c r="A27" s="45" t="inlineStr">
        <is>
          <t>Year</t>
        </is>
      </c>
      <c r="B27" s="46" t="inlineStr">
        <is>
          <t>Agency or marketing fee (spend only)</t>
        </is>
      </c>
      <c r="C27" s="26">
        <f>SUMIF($B$31:$B$161,$B27,$C$31:$C$161)</f>
        <v/>
      </c>
      <c r="D27" s="47" t="n"/>
      <c r="E27" s="47" t="n"/>
      <c r="F27" s="47" t="n"/>
      <c r="G27" s="21" t="inlineStr">
        <is>
          <t>Counted in Total</t>
        </is>
      </c>
    </row>
    <row r="28">
      <c r="A28" s="48" t="inlineStr">
        <is>
          <t>Year</t>
        </is>
      </c>
      <c r="B28" s="31" t="inlineStr">
        <is>
          <t>Total</t>
        </is>
      </c>
      <c r="C28" s="32">
        <f>SUMIF($B$31:$B$161,$B28,$C$31:$C$161)</f>
        <v/>
      </c>
      <c r="D28" s="33">
        <f>SUMIF($B$31:$B$161,$B28,$D$31:$D$161)</f>
        <v/>
      </c>
      <c r="E28" s="33">
        <f>SUMIF($B$31:$B$161,$B28,$E$31:$E$161)</f>
        <v/>
      </c>
      <c r="F28" s="32">
        <f>SUMIF($B$31:$B$161,$B28,$F$31:$F$161)</f>
        <v/>
      </c>
      <c r="G28" s="34">
        <f>IFERROR(E28/D28,"")</f>
        <v/>
      </c>
      <c r="H28" s="32">
        <f>IFERROR(C28/D28,"")</f>
        <v/>
      </c>
      <c r="I28" s="32">
        <f>IF(AND(N(C28)&gt;0,N(E28)=0),"No jobs",IFERROR(C28/E28,""))</f>
        <v/>
      </c>
      <c r="J28" s="32">
        <f>IFERROR(F28/E28,"")</f>
        <v/>
      </c>
      <c r="K28" s="35">
        <f>IF(ISNUMBER(G28),(G28-Benchmarks!$C$5)*100,"")</f>
        <v/>
      </c>
    </row>
    <row r="31" ht="22" customHeight="1">
      <c r="A31" s="49" t="inlineStr">
        <is>
          <t>January</t>
        </is>
      </c>
      <c r="B31" s="43" t="n"/>
      <c r="C31" s="43" t="n"/>
      <c r="D31" s="43" t="n"/>
      <c r="E31" s="43" t="n"/>
      <c r="F31" s="43" t="n"/>
      <c r="G31" s="43" t="n"/>
      <c r="H31" s="43" t="n"/>
      <c r="I31" s="43" t="n"/>
      <c r="J31" s="43" t="n"/>
      <c r="K31" s="43" t="n"/>
    </row>
    <row r="32">
      <c r="A32" s="45" t="inlineStr">
        <is>
          <t>Jan</t>
        </is>
      </c>
      <c r="B32" s="46" t="inlineStr">
        <is>
          <t>Google Business Profile / Maps</t>
        </is>
      </c>
      <c r="C32" s="50" t="n"/>
      <c r="D32" s="23" t="n"/>
      <c r="E32" s="23" t="n"/>
      <c r="F32" s="50" t="n"/>
      <c r="G32" s="28">
        <f>IF(AND(N(D32)&gt;0,N(E32)&gt;N(D32)),"Booked &gt; calls?",IFERROR(E32/D32,""))</f>
        <v/>
      </c>
      <c r="H32" s="26">
        <f>IFERROR(C32/D32,"")</f>
        <v/>
      </c>
      <c r="I32" s="26">
        <f>IF(AND(N(C32)&gt;0,N(E32)=0),"No jobs",IFERROR(C32/E32,""))</f>
        <v/>
      </c>
      <c r="J32" s="26">
        <f>IFERROR(F32/E32,"")</f>
        <v/>
      </c>
      <c r="K32" s="29">
        <f>IF(ISNUMBER(G32),(G32-Benchmarks!$C$5)*100,"")</f>
        <v/>
      </c>
    </row>
    <row r="33">
      <c r="A33" s="45" t="inlineStr">
        <is>
          <t>Jan</t>
        </is>
      </c>
      <c r="B33" s="46" t="inlineStr">
        <is>
          <t>Local Services Ads</t>
        </is>
      </c>
      <c r="C33" s="50" t="n"/>
      <c r="D33" s="23" t="n"/>
      <c r="E33" s="23" t="n"/>
      <c r="F33" s="50" t="n"/>
      <c r="G33" s="28">
        <f>IF(AND(N(D33)&gt;0,N(E33)&gt;N(D33)),"Booked &gt; calls?",IFERROR(E33/D33,""))</f>
        <v/>
      </c>
      <c r="H33" s="26">
        <f>IFERROR(C33/D33,"")</f>
        <v/>
      </c>
      <c r="I33" s="26">
        <f>IF(AND(N(C33)&gt;0,N(E33)=0),"No jobs",IFERROR(C33/E33,""))</f>
        <v/>
      </c>
      <c r="J33" s="26">
        <f>IFERROR(F33/E33,"")</f>
        <v/>
      </c>
      <c r="K33" s="29">
        <f>IF(ISNUMBER(G33),(G33-Benchmarks!$C$5)*100,"")</f>
        <v/>
      </c>
    </row>
    <row r="34">
      <c r="A34" s="45" t="inlineStr">
        <is>
          <t>Jan</t>
        </is>
      </c>
      <c r="B34" s="46" t="inlineStr">
        <is>
          <t>Google Ads</t>
        </is>
      </c>
      <c r="C34" s="50" t="n"/>
      <c r="D34" s="23" t="n"/>
      <c r="E34" s="23" t="n"/>
      <c r="F34" s="50" t="n"/>
      <c r="G34" s="28">
        <f>IF(AND(N(D34)&gt;0,N(E34)&gt;N(D34)),"Booked &gt; calls?",IFERROR(E34/D34,""))</f>
        <v/>
      </c>
      <c r="H34" s="26">
        <f>IFERROR(C34/D34,"")</f>
        <v/>
      </c>
      <c r="I34" s="26">
        <f>IF(AND(N(C34)&gt;0,N(E34)=0),"No jobs",IFERROR(C34/E34,""))</f>
        <v/>
      </c>
      <c r="J34" s="26">
        <f>IFERROR(F34/E34,"")</f>
        <v/>
      </c>
      <c r="K34" s="29">
        <f>IF(ISNUMBER(G34),(G34-Benchmarks!$C$5)*100,"")</f>
        <v/>
      </c>
    </row>
    <row r="35">
      <c r="A35" s="45" t="inlineStr">
        <is>
          <t>Jan</t>
        </is>
      </c>
      <c r="B35" s="46" t="inlineStr">
        <is>
          <t>Website and organic</t>
        </is>
      </c>
      <c r="C35" s="50" t="n"/>
      <c r="D35" s="23" t="n"/>
      <c r="E35" s="23" t="n"/>
      <c r="F35" s="50" t="n"/>
      <c r="G35" s="28">
        <f>IF(AND(N(D35)&gt;0,N(E35)&gt;N(D35)),"Booked &gt; calls?",IFERROR(E35/D35,""))</f>
        <v/>
      </c>
      <c r="H35" s="26">
        <f>IFERROR(C35/D35,"")</f>
        <v/>
      </c>
      <c r="I35" s="26">
        <f>IF(AND(N(C35)&gt;0,N(E35)=0),"No jobs",IFERROR(C35/E35,""))</f>
        <v/>
      </c>
      <c r="J35" s="26">
        <f>IFERROR(F35/E35,"")</f>
        <v/>
      </c>
      <c r="K35" s="29">
        <f>IF(ISNUMBER(G35),(G35-Benchmarks!$C$5)*100,"")</f>
        <v/>
      </c>
    </row>
    <row r="36">
      <c r="A36" s="45" t="inlineStr">
        <is>
          <t>Jan</t>
        </is>
      </c>
      <c r="B36" s="46" t="inlineStr">
        <is>
          <t>Referral and repeat</t>
        </is>
      </c>
      <c r="C36" s="50" t="n"/>
      <c r="D36" s="23" t="n"/>
      <c r="E36" s="23" t="n"/>
      <c r="F36" s="50" t="n"/>
      <c r="G36" s="28">
        <f>IF(AND(N(D36)&gt;0,N(E36)&gt;N(D36)),"Booked &gt; calls?",IFERROR(E36/D36,""))</f>
        <v/>
      </c>
      <c r="H36" s="26">
        <f>IFERROR(C36/D36,"")</f>
        <v/>
      </c>
      <c r="I36" s="26">
        <f>IF(AND(N(C36)&gt;0,N(E36)=0),"No jobs",IFERROR(C36/E36,""))</f>
        <v/>
      </c>
      <c r="J36" s="26">
        <f>IFERROR(F36/E36,"")</f>
        <v/>
      </c>
      <c r="K36" s="29">
        <f>IF(ISNUMBER(G36),(G36-Benchmarks!$C$5)*100,"")</f>
        <v/>
      </c>
    </row>
    <row r="37">
      <c r="A37" s="45" t="inlineStr">
        <is>
          <t>Jan</t>
        </is>
      </c>
      <c r="B37" s="46" t="inlineStr">
        <is>
          <t>Lead marketplaces</t>
        </is>
      </c>
      <c r="C37" s="50" t="n"/>
      <c r="D37" s="23" t="n"/>
      <c r="E37" s="23" t="n"/>
      <c r="F37" s="50" t="n"/>
      <c r="G37" s="28">
        <f>IF(AND(N(D37)&gt;0,N(E37)&gt;N(D37)),"Booked &gt; calls?",IFERROR(E37/D37,""))</f>
        <v/>
      </c>
      <c r="H37" s="26">
        <f>IFERROR(C37/D37,"")</f>
        <v/>
      </c>
      <c r="I37" s="26">
        <f>IF(AND(N(C37)&gt;0,N(E37)=0),"No jobs",IFERROR(C37/E37,""))</f>
        <v/>
      </c>
      <c r="J37" s="26">
        <f>IFERROR(F37/E37,"")</f>
        <v/>
      </c>
      <c r="K37" s="29">
        <f>IF(ISNUMBER(G37),(G37-Benchmarks!$C$5)*100,"")</f>
        <v/>
      </c>
    </row>
    <row r="38">
      <c r="A38" s="45" t="inlineStr">
        <is>
          <t>Jan</t>
        </is>
      </c>
      <c r="B38" s="46" t="inlineStr">
        <is>
          <t>Other</t>
        </is>
      </c>
      <c r="C38" s="50" t="n"/>
      <c r="D38" s="23" t="n"/>
      <c r="E38" s="23" t="n"/>
      <c r="F38" s="50" t="n"/>
      <c r="G38" s="28">
        <f>IF(AND(N(D38)&gt;0,N(E38)&gt;N(D38)),"Booked &gt; calls?",IFERROR(E38/D38,""))</f>
        <v/>
      </c>
      <c r="H38" s="26">
        <f>IFERROR(C38/D38,"")</f>
        <v/>
      </c>
      <c r="I38" s="26">
        <f>IF(AND(N(C38)&gt;0,N(E38)=0),"No jobs",IFERROR(C38/E38,""))</f>
        <v/>
      </c>
      <c r="J38" s="26">
        <f>IFERROR(F38/E38,"")</f>
        <v/>
      </c>
      <c r="K38" s="29">
        <f>IF(ISNUMBER(G38),(G38-Benchmarks!$C$5)*100,"")</f>
        <v/>
      </c>
    </row>
    <row r="39">
      <c r="A39" s="45" t="inlineStr">
        <is>
          <t>Jan</t>
        </is>
      </c>
      <c r="B39" s="46" t="inlineStr">
        <is>
          <t>Agency or marketing fee (spend only)</t>
        </is>
      </c>
      <c r="C39" s="50" t="n"/>
      <c r="D39" s="47" t="n"/>
      <c r="E39" s="47" t="n"/>
      <c r="F39" s="47" t="n"/>
      <c r="G39" s="21" t="inlineStr">
        <is>
          <t>Counted in Total</t>
        </is>
      </c>
    </row>
    <row r="40">
      <c r="A40" s="51" t="inlineStr">
        <is>
          <t>Jan</t>
        </is>
      </c>
      <c r="B40" s="52" t="inlineStr">
        <is>
          <t>Total</t>
        </is>
      </c>
      <c r="C40" s="32">
        <f>SUM(C32:C39)</f>
        <v/>
      </c>
      <c r="D40" s="33">
        <f>SUM(D32:D39)</f>
        <v/>
      </c>
      <c r="E40" s="33">
        <f>SUM(E32:E39)</f>
        <v/>
      </c>
      <c r="F40" s="32">
        <f>SUM(F32:F39)</f>
        <v/>
      </c>
      <c r="G40" s="34">
        <f>IFERROR(E40/D40,"")</f>
        <v/>
      </c>
      <c r="H40" s="32">
        <f>IFERROR(C40/D40,"")</f>
        <v/>
      </c>
      <c r="I40" s="32">
        <f>IF(AND(N(C40)&gt;0,N(E40)=0),"No jobs",IFERROR(C40/E40,""))</f>
        <v/>
      </c>
      <c r="J40" s="32">
        <f>IFERROR(F40/E40,"")</f>
        <v/>
      </c>
      <c r="K40" s="35">
        <f>IF(ISNUMBER(G40),(G40-Benchmarks!$C$5)*100,"")</f>
        <v/>
      </c>
    </row>
    <row r="42" ht="22" customHeight="1">
      <c r="A42" s="49" t="inlineStr">
        <is>
          <t>February</t>
        </is>
      </c>
      <c r="B42" s="43" t="n"/>
      <c r="C42" s="43" t="n"/>
      <c r="D42" s="43" t="n"/>
      <c r="E42" s="43" t="n"/>
      <c r="F42" s="43" t="n"/>
      <c r="G42" s="43" t="n"/>
      <c r="H42" s="43" t="n"/>
      <c r="I42" s="43" t="n"/>
      <c r="J42" s="43" t="n"/>
      <c r="K42" s="43" t="n"/>
    </row>
    <row r="43">
      <c r="A43" s="45" t="inlineStr">
        <is>
          <t>Feb</t>
        </is>
      </c>
      <c r="B43" s="46" t="inlineStr">
        <is>
          <t>Google Business Profile / Maps</t>
        </is>
      </c>
      <c r="C43" s="50" t="n"/>
      <c r="D43" s="23" t="n"/>
      <c r="E43" s="23" t="n"/>
      <c r="F43" s="50" t="n"/>
      <c r="G43" s="28">
        <f>IF(AND(N(D43)&gt;0,N(E43)&gt;N(D43)),"Booked &gt; calls?",IFERROR(E43/D43,""))</f>
        <v/>
      </c>
      <c r="H43" s="26">
        <f>IFERROR(C43/D43,"")</f>
        <v/>
      </c>
      <c r="I43" s="26">
        <f>IF(AND(N(C43)&gt;0,N(E43)=0),"No jobs",IFERROR(C43/E43,""))</f>
        <v/>
      </c>
      <c r="J43" s="26">
        <f>IFERROR(F43/E43,"")</f>
        <v/>
      </c>
      <c r="K43" s="29">
        <f>IF(ISNUMBER(G43),(G43-Benchmarks!$C$5)*100,"")</f>
        <v/>
      </c>
    </row>
    <row r="44">
      <c r="A44" s="45" t="inlineStr">
        <is>
          <t>Feb</t>
        </is>
      </c>
      <c r="B44" s="46" t="inlineStr">
        <is>
          <t>Local Services Ads</t>
        </is>
      </c>
      <c r="C44" s="50" t="n"/>
      <c r="D44" s="23" t="n"/>
      <c r="E44" s="23" t="n"/>
      <c r="F44" s="50" t="n"/>
      <c r="G44" s="28">
        <f>IF(AND(N(D44)&gt;0,N(E44)&gt;N(D44)),"Booked &gt; calls?",IFERROR(E44/D44,""))</f>
        <v/>
      </c>
      <c r="H44" s="26">
        <f>IFERROR(C44/D44,"")</f>
        <v/>
      </c>
      <c r="I44" s="26">
        <f>IF(AND(N(C44)&gt;0,N(E44)=0),"No jobs",IFERROR(C44/E44,""))</f>
        <v/>
      </c>
      <c r="J44" s="26">
        <f>IFERROR(F44/E44,"")</f>
        <v/>
      </c>
      <c r="K44" s="29">
        <f>IF(ISNUMBER(G44),(G44-Benchmarks!$C$5)*100,"")</f>
        <v/>
      </c>
    </row>
    <row r="45">
      <c r="A45" s="45" t="inlineStr">
        <is>
          <t>Feb</t>
        </is>
      </c>
      <c r="B45" s="46" t="inlineStr">
        <is>
          <t>Google Ads</t>
        </is>
      </c>
      <c r="C45" s="50" t="n"/>
      <c r="D45" s="23" t="n"/>
      <c r="E45" s="23" t="n"/>
      <c r="F45" s="50" t="n"/>
      <c r="G45" s="28">
        <f>IF(AND(N(D45)&gt;0,N(E45)&gt;N(D45)),"Booked &gt; calls?",IFERROR(E45/D45,""))</f>
        <v/>
      </c>
      <c r="H45" s="26">
        <f>IFERROR(C45/D45,"")</f>
        <v/>
      </c>
      <c r="I45" s="26">
        <f>IF(AND(N(C45)&gt;0,N(E45)=0),"No jobs",IFERROR(C45/E45,""))</f>
        <v/>
      </c>
      <c r="J45" s="26">
        <f>IFERROR(F45/E45,"")</f>
        <v/>
      </c>
      <c r="K45" s="29">
        <f>IF(ISNUMBER(G45),(G45-Benchmarks!$C$5)*100,"")</f>
        <v/>
      </c>
    </row>
    <row r="46">
      <c r="A46" s="45" t="inlineStr">
        <is>
          <t>Feb</t>
        </is>
      </c>
      <c r="B46" s="46" t="inlineStr">
        <is>
          <t>Website and organic</t>
        </is>
      </c>
      <c r="C46" s="50" t="n"/>
      <c r="D46" s="23" t="n"/>
      <c r="E46" s="23" t="n"/>
      <c r="F46" s="50" t="n"/>
      <c r="G46" s="28">
        <f>IF(AND(N(D46)&gt;0,N(E46)&gt;N(D46)),"Booked &gt; calls?",IFERROR(E46/D46,""))</f>
        <v/>
      </c>
      <c r="H46" s="26">
        <f>IFERROR(C46/D46,"")</f>
        <v/>
      </c>
      <c r="I46" s="26">
        <f>IF(AND(N(C46)&gt;0,N(E46)=0),"No jobs",IFERROR(C46/E46,""))</f>
        <v/>
      </c>
      <c r="J46" s="26">
        <f>IFERROR(F46/E46,"")</f>
        <v/>
      </c>
      <c r="K46" s="29">
        <f>IF(ISNUMBER(G46),(G46-Benchmarks!$C$5)*100,"")</f>
        <v/>
      </c>
    </row>
    <row r="47">
      <c r="A47" s="45" t="inlineStr">
        <is>
          <t>Feb</t>
        </is>
      </c>
      <c r="B47" s="46" t="inlineStr">
        <is>
          <t>Referral and repeat</t>
        </is>
      </c>
      <c r="C47" s="50" t="n"/>
      <c r="D47" s="23" t="n"/>
      <c r="E47" s="23" t="n"/>
      <c r="F47" s="50" t="n"/>
      <c r="G47" s="28">
        <f>IF(AND(N(D47)&gt;0,N(E47)&gt;N(D47)),"Booked &gt; calls?",IFERROR(E47/D47,""))</f>
        <v/>
      </c>
      <c r="H47" s="26">
        <f>IFERROR(C47/D47,"")</f>
        <v/>
      </c>
      <c r="I47" s="26">
        <f>IF(AND(N(C47)&gt;0,N(E47)=0),"No jobs",IFERROR(C47/E47,""))</f>
        <v/>
      </c>
      <c r="J47" s="26">
        <f>IFERROR(F47/E47,"")</f>
        <v/>
      </c>
      <c r="K47" s="29">
        <f>IF(ISNUMBER(G47),(G47-Benchmarks!$C$5)*100,"")</f>
        <v/>
      </c>
    </row>
    <row r="48">
      <c r="A48" s="45" t="inlineStr">
        <is>
          <t>Feb</t>
        </is>
      </c>
      <c r="B48" s="46" t="inlineStr">
        <is>
          <t>Lead marketplaces</t>
        </is>
      </c>
      <c r="C48" s="50" t="n"/>
      <c r="D48" s="23" t="n"/>
      <c r="E48" s="23" t="n"/>
      <c r="F48" s="50" t="n"/>
      <c r="G48" s="28">
        <f>IF(AND(N(D48)&gt;0,N(E48)&gt;N(D48)),"Booked &gt; calls?",IFERROR(E48/D48,""))</f>
        <v/>
      </c>
      <c r="H48" s="26">
        <f>IFERROR(C48/D48,"")</f>
        <v/>
      </c>
      <c r="I48" s="26">
        <f>IF(AND(N(C48)&gt;0,N(E48)=0),"No jobs",IFERROR(C48/E48,""))</f>
        <v/>
      </c>
      <c r="J48" s="26">
        <f>IFERROR(F48/E48,"")</f>
        <v/>
      </c>
      <c r="K48" s="29">
        <f>IF(ISNUMBER(G48),(G48-Benchmarks!$C$5)*100,"")</f>
        <v/>
      </c>
    </row>
    <row r="49">
      <c r="A49" s="45" t="inlineStr">
        <is>
          <t>Feb</t>
        </is>
      </c>
      <c r="B49" s="46" t="inlineStr">
        <is>
          <t>Other</t>
        </is>
      </c>
      <c r="C49" s="50" t="n"/>
      <c r="D49" s="23" t="n"/>
      <c r="E49" s="23" t="n"/>
      <c r="F49" s="50" t="n"/>
      <c r="G49" s="28">
        <f>IF(AND(N(D49)&gt;0,N(E49)&gt;N(D49)),"Booked &gt; calls?",IFERROR(E49/D49,""))</f>
        <v/>
      </c>
      <c r="H49" s="26">
        <f>IFERROR(C49/D49,"")</f>
        <v/>
      </c>
      <c r="I49" s="26">
        <f>IF(AND(N(C49)&gt;0,N(E49)=0),"No jobs",IFERROR(C49/E49,""))</f>
        <v/>
      </c>
      <c r="J49" s="26">
        <f>IFERROR(F49/E49,"")</f>
        <v/>
      </c>
      <c r="K49" s="29">
        <f>IF(ISNUMBER(G49),(G49-Benchmarks!$C$5)*100,"")</f>
        <v/>
      </c>
    </row>
    <row r="50">
      <c r="A50" s="45" t="inlineStr">
        <is>
          <t>Feb</t>
        </is>
      </c>
      <c r="B50" s="46" t="inlineStr">
        <is>
          <t>Agency or marketing fee (spend only)</t>
        </is>
      </c>
      <c r="C50" s="50" t="n"/>
      <c r="D50" s="47" t="n"/>
      <c r="E50" s="47" t="n"/>
      <c r="F50" s="47" t="n"/>
      <c r="G50" s="21" t="inlineStr">
        <is>
          <t>Counted in Total</t>
        </is>
      </c>
    </row>
    <row r="51">
      <c r="A51" s="51" t="inlineStr">
        <is>
          <t>Feb</t>
        </is>
      </c>
      <c r="B51" s="52" t="inlineStr">
        <is>
          <t>Total</t>
        </is>
      </c>
      <c r="C51" s="32">
        <f>SUM(C43:C50)</f>
        <v/>
      </c>
      <c r="D51" s="33">
        <f>SUM(D43:D50)</f>
        <v/>
      </c>
      <c r="E51" s="33">
        <f>SUM(E43:E50)</f>
        <v/>
      </c>
      <c r="F51" s="32">
        <f>SUM(F43:F50)</f>
        <v/>
      </c>
      <c r="G51" s="34">
        <f>IFERROR(E51/D51,"")</f>
        <v/>
      </c>
      <c r="H51" s="32">
        <f>IFERROR(C51/D51,"")</f>
        <v/>
      </c>
      <c r="I51" s="32">
        <f>IF(AND(N(C51)&gt;0,N(E51)=0),"No jobs",IFERROR(C51/E51,""))</f>
        <v/>
      </c>
      <c r="J51" s="32">
        <f>IFERROR(F51/E51,"")</f>
        <v/>
      </c>
      <c r="K51" s="35">
        <f>IF(ISNUMBER(G51),(G51-Benchmarks!$C$5)*100,"")</f>
        <v/>
      </c>
    </row>
    <row r="53" ht="22" customHeight="1">
      <c r="A53" s="49" t="inlineStr">
        <is>
          <t>March</t>
        </is>
      </c>
      <c r="B53" s="43" t="n"/>
      <c r="C53" s="43" t="n"/>
      <c r="D53" s="43" t="n"/>
      <c r="E53" s="43" t="n"/>
      <c r="F53" s="43" t="n"/>
      <c r="G53" s="43" t="n"/>
      <c r="H53" s="43" t="n"/>
      <c r="I53" s="43" t="n"/>
      <c r="J53" s="43" t="n"/>
      <c r="K53" s="43" t="n"/>
    </row>
    <row r="54">
      <c r="A54" s="45" t="inlineStr">
        <is>
          <t>Mar</t>
        </is>
      </c>
      <c r="B54" s="46" t="inlineStr">
        <is>
          <t>Google Business Profile / Maps</t>
        </is>
      </c>
      <c r="C54" s="50" t="n"/>
      <c r="D54" s="23" t="n"/>
      <c r="E54" s="23" t="n"/>
      <c r="F54" s="50" t="n"/>
      <c r="G54" s="28">
        <f>IF(AND(N(D54)&gt;0,N(E54)&gt;N(D54)),"Booked &gt; calls?",IFERROR(E54/D54,""))</f>
        <v/>
      </c>
      <c r="H54" s="26">
        <f>IFERROR(C54/D54,"")</f>
        <v/>
      </c>
      <c r="I54" s="26">
        <f>IF(AND(N(C54)&gt;0,N(E54)=0),"No jobs",IFERROR(C54/E54,""))</f>
        <v/>
      </c>
      <c r="J54" s="26">
        <f>IFERROR(F54/E54,"")</f>
        <v/>
      </c>
      <c r="K54" s="29">
        <f>IF(ISNUMBER(G54),(G54-Benchmarks!$C$5)*100,"")</f>
        <v/>
      </c>
    </row>
    <row r="55">
      <c r="A55" s="45" t="inlineStr">
        <is>
          <t>Mar</t>
        </is>
      </c>
      <c r="B55" s="46" t="inlineStr">
        <is>
          <t>Local Services Ads</t>
        </is>
      </c>
      <c r="C55" s="50" t="n"/>
      <c r="D55" s="23" t="n"/>
      <c r="E55" s="23" t="n"/>
      <c r="F55" s="50" t="n"/>
      <c r="G55" s="28">
        <f>IF(AND(N(D55)&gt;0,N(E55)&gt;N(D55)),"Booked &gt; calls?",IFERROR(E55/D55,""))</f>
        <v/>
      </c>
      <c r="H55" s="26">
        <f>IFERROR(C55/D55,"")</f>
        <v/>
      </c>
      <c r="I55" s="26">
        <f>IF(AND(N(C55)&gt;0,N(E55)=0),"No jobs",IFERROR(C55/E55,""))</f>
        <v/>
      </c>
      <c r="J55" s="26">
        <f>IFERROR(F55/E55,"")</f>
        <v/>
      </c>
      <c r="K55" s="29">
        <f>IF(ISNUMBER(G55),(G55-Benchmarks!$C$5)*100,"")</f>
        <v/>
      </c>
    </row>
    <row r="56">
      <c r="A56" s="45" t="inlineStr">
        <is>
          <t>Mar</t>
        </is>
      </c>
      <c r="B56" s="46" t="inlineStr">
        <is>
          <t>Google Ads</t>
        </is>
      </c>
      <c r="C56" s="50" t="n"/>
      <c r="D56" s="23" t="n"/>
      <c r="E56" s="23" t="n"/>
      <c r="F56" s="50" t="n"/>
      <c r="G56" s="28">
        <f>IF(AND(N(D56)&gt;0,N(E56)&gt;N(D56)),"Booked &gt; calls?",IFERROR(E56/D56,""))</f>
        <v/>
      </c>
      <c r="H56" s="26">
        <f>IFERROR(C56/D56,"")</f>
        <v/>
      </c>
      <c r="I56" s="26">
        <f>IF(AND(N(C56)&gt;0,N(E56)=0),"No jobs",IFERROR(C56/E56,""))</f>
        <v/>
      </c>
      <c r="J56" s="26">
        <f>IFERROR(F56/E56,"")</f>
        <v/>
      </c>
      <c r="K56" s="29">
        <f>IF(ISNUMBER(G56),(G56-Benchmarks!$C$5)*100,"")</f>
        <v/>
      </c>
    </row>
    <row r="57">
      <c r="A57" s="45" t="inlineStr">
        <is>
          <t>Mar</t>
        </is>
      </c>
      <c r="B57" s="46" t="inlineStr">
        <is>
          <t>Website and organic</t>
        </is>
      </c>
      <c r="C57" s="50" t="n"/>
      <c r="D57" s="23" t="n"/>
      <c r="E57" s="23" t="n"/>
      <c r="F57" s="50" t="n"/>
      <c r="G57" s="28">
        <f>IF(AND(N(D57)&gt;0,N(E57)&gt;N(D57)),"Booked &gt; calls?",IFERROR(E57/D57,""))</f>
        <v/>
      </c>
      <c r="H57" s="26">
        <f>IFERROR(C57/D57,"")</f>
        <v/>
      </c>
      <c r="I57" s="26">
        <f>IF(AND(N(C57)&gt;0,N(E57)=0),"No jobs",IFERROR(C57/E57,""))</f>
        <v/>
      </c>
      <c r="J57" s="26">
        <f>IFERROR(F57/E57,"")</f>
        <v/>
      </c>
      <c r="K57" s="29">
        <f>IF(ISNUMBER(G57),(G57-Benchmarks!$C$5)*100,"")</f>
        <v/>
      </c>
    </row>
    <row r="58">
      <c r="A58" s="45" t="inlineStr">
        <is>
          <t>Mar</t>
        </is>
      </c>
      <c r="B58" s="46" t="inlineStr">
        <is>
          <t>Referral and repeat</t>
        </is>
      </c>
      <c r="C58" s="50" t="n"/>
      <c r="D58" s="23" t="n"/>
      <c r="E58" s="23" t="n"/>
      <c r="F58" s="50" t="n"/>
      <c r="G58" s="28">
        <f>IF(AND(N(D58)&gt;0,N(E58)&gt;N(D58)),"Booked &gt; calls?",IFERROR(E58/D58,""))</f>
        <v/>
      </c>
      <c r="H58" s="26">
        <f>IFERROR(C58/D58,"")</f>
        <v/>
      </c>
      <c r="I58" s="26">
        <f>IF(AND(N(C58)&gt;0,N(E58)=0),"No jobs",IFERROR(C58/E58,""))</f>
        <v/>
      </c>
      <c r="J58" s="26">
        <f>IFERROR(F58/E58,"")</f>
        <v/>
      </c>
      <c r="K58" s="29">
        <f>IF(ISNUMBER(G58),(G58-Benchmarks!$C$5)*100,"")</f>
        <v/>
      </c>
    </row>
    <row r="59">
      <c r="A59" s="45" t="inlineStr">
        <is>
          <t>Mar</t>
        </is>
      </c>
      <c r="B59" s="46" t="inlineStr">
        <is>
          <t>Lead marketplaces</t>
        </is>
      </c>
      <c r="C59" s="50" t="n"/>
      <c r="D59" s="23" t="n"/>
      <c r="E59" s="23" t="n"/>
      <c r="F59" s="50" t="n"/>
      <c r="G59" s="28">
        <f>IF(AND(N(D59)&gt;0,N(E59)&gt;N(D59)),"Booked &gt; calls?",IFERROR(E59/D59,""))</f>
        <v/>
      </c>
      <c r="H59" s="26">
        <f>IFERROR(C59/D59,"")</f>
        <v/>
      </c>
      <c r="I59" s="26">
        <f>IF(AND(N(C59)&gt;0,N(E59)=0),"No jobs",IFERROR(C59/E59,""))</f>
        <v/>
      </c>
      <c r="J59" s="26">
        <f>IFERROR(F59/E59,"")</f>
        <v/>
      </c>
      <c r="K59" s="29">
        <f>IF(ISNUMBER(G59),(G59-Benchmarks!$C$5)*100,"")</f>
        <v/>
      </c>
    </row>
    <row r="60">
      <c r="A60" s="45" t="inlineStr">
        <is>
          <t>Mar</t>
        </is>
      </c>
      <c r="B60" s="46" t="inlineStr">
        <is>
          <t>Other</t>
        </is>
      </c>
      <c r="C60" s="50" t="n"/>
      <c r="D60" s="23" t="n"/>
      <c r="E60" s="23" t="n"/>
      <c r="F60" s="50" t="n"/>
      <c r="G60" s="28">
        <f>IF(AND(N(D60)&gt;0,N(E60)&gt;N(D60)),"Booked &gt; calls?",IFERROR(E60/D60,""))</f>
        <v/>
      </c>
      <c r="H60" s="26">
        <f>IFERROR(C60/D60,"")</f>
        <v/>
      </c>
      <c r="I60" s="26">
        <f>IF(AND(N(C60)&gt;0,N(E60)=0),"No jobs",IFERROR(C60/E60,""))</f>
        <v/>
      </c>
      <c r="J60" s="26">
        <f>IFERROR(F60/E60,"")</f>
        <v/>
      </c>
      <c r="K60" s="29">
        <f>IF(ISNUMBER(G60),(G60-Benchmarks!$C$5)*100,"")</f>
        <v/>
      </c>
    </row>
    <row r="61">
      <c r="A61" s="45" t="inlineStr">
        <is>
          <t>Mar</t>
        </is>
      </c>
      <c r="B61" s="46" t="inlineStr">
        <is>
          <t>Agency or marketing fee (spend only)</t>
        </is>
      </c>
      <c r="C61" s="50" t="n"/>
      <c r="D61" s="47" t="n"/>
      <c r="E61" s="47" t="n"/>
      <c r="F61" s="47" t="n"/>
      <c r="G61" s="21" t="inlineStr">
        <is>
          <t>Counted in Total</t>
        </is>
      </c>
    </row>
    <row r="62">
      <c r="A62" s="51" t="inlineStr">
        <is>
          <t>Mar</t>
        </is>
      </c>
      <c r="B62" s="52" t="inlineStr">
        <is>
          <t>Total</t>
        </is>
      </c>
      <c r="C62" s="32">
        <f>SUM(C54:C61)</f>
        <v/>
      </c>
      <c r="D62" s="33">
        <f>SUM(D54:D61)</f>
        <v/>
      </c>
      <c r="E62" s="33">
        <f>SUM(E54:E61)</f>
        <v/>
      </c>
      <c r="F62" s="32">
        <f>SUM(F54:F61)</f>
        <v/>
      </c>
      <c r="G62" s="34">
        <f>IFERROR(E62/D62,"")</f>
        <v/>
      </c>
      <c r="H62" s="32">
        <f>IFERROR(C62/D62,"")</f>
        <v/>
      </c>
      <c r="I62" s="32">
        <f>IF(AND(N(C62)&gt;0,N(E62)=0),"No jobs",IFERROR(C62/E62,""))</f>
        <v/>
      </c>
      <c r="J62" s="32">
        <f>IFERROR(F62/E62,"")</f>
        <v/>
      </c>
      <c r="K62" s="35">
        <f>IF(ISNUMBER(G62),(G62-Benchmarks!$C$5)*100,"")</f>
        <v/>
      </c>
    </row>
    <row r="64" ht="22" customHeight="1">
      <c r="A64" s="49" t="inlineStr">
        <is>
          <t>April</t>
        </is>
      </c>
      <c r="B64" s="43" t="n"/>
      <c r="C64" s="43" t="n"/>
      <c r="D64" s="43" t="n"/>
      <c r="E64" s="43" t="n"/>
      <c r="F64" s="43" t="n"/>
      <c r="G64" s="43" t="n"/>
      <c r="H64" s="43" t="n"/>
      <c r="I64" s="43" t="n"/>
      <c r="J64" s="43" t="n"/>
      <c r="K64" s="43" t="n"/>
    </row>
    <row r="65">
      <c r="A65" s="45" t="inlineStr">
        <is>
          <t>Apr</t>
        </is>
      </c>
      <c r="B65" s="46" t="inlineStr">
        <is>
          <t>Google Business Profile / Maps</t>
        </is>
      </c>
      <c r="C65" s="50" t="n"/>
      <c r="D65" s="23" t="n"/>
      <c r="E65" s="23" t="n"/>
      <c r="F65" s="50" t="n"/>
      <c r="G65" s="28">
        <f>IF(AND(N(D65)&gt;0,N(E65)&gt;N(D65)),"Booked &gt; calls?",IFERROR(E65/D65,""))</f>
        <v/>
      </c>
      <c r="H65" s="26">
        <f>IFERROR(C65/D65,"")</f>
        <v/>
      </c>
      <c r="I65" s="26">
        <f>IF(AND(N(C65)&gt;0,N(E65)=0),"No jobs",IFERROR(C65/E65,""))</f>
        <v/>
      </c>
      <c r="J65" s="26">
        <f>IFERROR(F65/E65,"")</f>
        <v/>
      </c>
      <c r="K65" s="29">
        <f>IF(ISNUMBER(G65),(G65-Benchmarks!$C$5)*100,"")</f>
        <v/>
      </c>
    </row>
    <row r="66">
      <c r="A66" s="45" t="inlineStr">
        <is>
          <t>Apr</t>
        </is>
      </c>
      <c r="B66" s="46" t="inlineStr">
        <is>
          <t>Local Services Ads</t>
        </is>
      </c>
      <c r="C66" s="50" t="n"/>
      <c r="D66" s="23" t="n"/>
      <c r="E66" s="23" t="n"/>
      <c r="F66" s="50" t="n"/>
      <c r="G66" s="28">
        <f>IF(AND(N(D66)&gt;0,N(E66)&gt;N(D66)),"Booked &gt; calls?",IFERROR(E66/D66,""))</f>
        <v/>
      </c>
      <c r="H66" s="26">
        <f>IFERROR(C66/D66,"")</f>
        <v/>
      </c>
      <c r="I66" s="26">
        <f>IF(AND(N(C66)&gt;0,N(E66)=0),"No jobs",IFERROR(C66/E66,""))</f>
        <v/>
      </c>
      <c r="J66" s="26">
        <f>IFERROR(F66/E66,"")</f>
        <v/>
      </c>
      <c r="K66" s="29">
        <f>IF(ISNUMBER(G66),(G66-Benchmarks!$C$5)*100,"")</f>
        <v/>
      </c>
    </row>
    <row r="67">
      <c r="A67" s="45" t="inlineStr">
        <is>
          <t>Apr</t>
        </is>
      </c>
      <c r="B67" s="46" t="inlineStr">
        <is>
          <t>Google Ads</t>
        </is>
      </c>
      <c r="C67" s="50" t="n"/>
      <c r="D67" s="23" t="n"/>
      <c r="E67" s="23" t="n"/>
      <c r="F67" s="50" t="n"/>
      <c r="G67" s="28">
        <f>IF(AND(N(D67)&gt;0,N(E67)&gt;N(D67)),"Booked &gt; calls?",IFERROR(E67/D67,""))</f>
        <v/>
      </c>
      <c r="H67" s="26">
        <f>IFERROR(C67/D67,"")</f>
        <v/>
      </c>
      <c r="I67" s="26">
        <f>IF(AND(N(C67)&gt;0,N(E67)=0),"No jobs",IFERROR(C67/E67,""))</f>
        <v/>
      </c>
      <c r="J67" s="26">
        <f>IFERROR(F67/E67,"")</f>
        <v/>
      </c>
      <c r="K67" s="29">
        <f>IF(ISNUMBER(G67),(G67-Benchmarks!$C$5)*100,"")</f>
        <v/>
      </c>
    </row>
    <row r="68">
      <c r="A68" s="45" t="inlineStr">
        <is>
          <t>Apr</t>
        </is>
      </c>
      <c r="B68" s="46" t="inlineStr">
        <is>
          <t>Website and organic</t>
        </is>
      </c>
      <c r="C68" s="50" t="n"/>
      <c r="D68" s="23" t="n"/>
      <c r="E68" s="23" t="n"/>
      <c r="F68" s="50" t="n"/>
      <c r="G68" s="28">
        <f>IF(AND(N(D68)&gt;0,N(E68)&gt;N(D68)),"Booked &gt; calls?",IFERROR(E68/D68,""))</f>
        <v/>
      </c>
      <c r="H68" s="26">
        <f>IFERROR(C68/D68,"")</f>
        <v/>
      </c>
      <c r="I68" s="26">
        <f>IF(AND(N(C68)&gt;0,N(E68)=0),"No jobs",IFERROR(C68/E68,""))</f>
        <v/>
      </c>
      <c r="J68" s="26">
        <f>IFERROR(F68/E68,"")</f>
        <v/>
      </c>
      <c r="K68" s="29">
        <f>IF(ISNUMBER(G68),(G68-Benchmarks!$C$5)*100,"")</f>
        <v/>
      </c>
    </row>
    <row r="69">
      <c r="A69" s="45" t="inlineStr">
        <is>
          <t>Apr</t>
        </is>
      </c>
      <c r="B69" s="46" t="inlineStr">
        <is>
          <t>Referral and repeat</t>
        </is>
      </c>
      <c r="C69" s="50" t="n"/>
      <c r="D69" s="23" t="n"/>
      <c r="E69" s="23" t="n"/>
      <c r="F69" s="50" t="n"/>
      <c r="G69" s="28">
        <f>IF(AND(N(D69)&gt;0,N(E69)&gt;N(D69)),"Booked &gt; calls?",IFERROR(E69/D69,""))</f>
        <v/>
      </c>
      <c r="H69" s="26">
        <f>IFERROR(C69/D69,"")</f>
        <v/>
      </c>
      <c r="I69" s="26">
        <f>IF(AND(N(C69)&gt;0,N(E69)=0),"No jobs",IFERROR(C69/E69,""))</f>
        <v/>
      </c>
      <c r="J69" s="26">
        <f>IFERROR(F69/E69,"")</f>
        <v/>
      </c>
      <c r="K69" s="29">
        <f>IF(ISNUMBER(G69),(G69-Benchmarks!$C$5)*100,"")</f>
        <v/>
      </c>
    </row>
    <row r="70">
      <c r="A70" s="45" t="inlineStr">
        <is>
          <t>Apr</t>
        </is>
      </c>
      <c r="B70" s="46" t="inlineStr">
        <is>
          <t>Lead marketplaces</t>
        </is>
      </c>
      <c r="C70" s="50" t="n"/>
      <c r="D70" s="23" t="n"/>
      <c r="E70" s="23" t="n"/>
      <c r="F70" s="50" t="n"/>
      <c r="G70" s="28">
        <f>IF(AND(N(D70)&gt;0,N(E70)&gt;N(D70)),"Booked &gt; calls?",IFERROR(E70/D70,""))</f>
        <v/>
      </c>
      <c r="H70" s="26">
        <f>IFERROR(C70/D70,"")</f>
        <v/>
      </c>
      <c r="I70" s="26">
        <f>IF(AND(N(C70)&gt;0,N(E70)=0),"No jobs",IFERROR(C70/E70,""))</f>
        <v/>
      </c>
      <c r="J70" s="26">
        <f>IFERROR(F70/E70,"")</f>
        <v/>
      </c>
      <c r="K70" s="29">
        <f>IF(ISNUMBER(G70),(G70-Benchmarks!$C$5)*100,"")</f>
        <v/>
      </c>
    </row>
    <row r="71">
      <c r="A71" s="45" t="inlineStr">
        <is>
          <t>Apr</t>
        </is>
      </c>
      <c r="B71" s="46" t="inlineStr">
        <is>
          <t>Other</t>
        </is>
      </c>
      <c r="C71" s="50" t="n"/>
      <c r="D71" s="23" t="n"/>
      <c r="E71" s="23" t="n"/>
      <c r="F71" s="50" t="n"/>
      <c r="G71" s="28">
        <f>IF(AND(N(D71)&gt;0,N(E71)&gt;N(D71)),"Booked &gt; calls?",IFERROR(E71/D71,""))</f>
        <v/>
      </c>
      <c r="H71" s="26">
        <f>IFERROR(C71/D71,"")</f>
        <v/>
      </c>
      <c r="I71" s="26">
        <f>IF(AND(N(C71)&gt;0,N(E71)=0),"No jobs",IFERROR(C71/E71,""))</f>
        <v/>
      </c>
      <c r="J71" s="26">
        <f>IFERROR(F71/E71,"")</f>
        <v/>
      </c>
      <c r="K71" s="29">
        <f>IF(ISNUMBER(G71),(G71-Benchmarks!$C$5)*100,"")</f>
        <v/>
      </c>
    </row>
    <row r="72">
      <c r="A72" s="45" t="inlineStr">
        <is>
          <t>Apr</t>
        </is>
      </c>
      <c r="B72" s="46" t="inlineStr">
        <is>
          <t>Agency or marketing fee (spend only)</t>
        </is>
      </c>
      <c r="C72" s="50" t="n"/>
      <c r="D72" s="47" t="n"/>
      <c r="E72" s="47" t="n"/>
      <c r="F72" s="47" t="n"/>
      <c r="G72" s="21" t="inlineStr">
        <is>
          <t>Counted in Total</t>
        </is>
      </c>
    </row>
    <row r="73">
      <c r="A73" s="51" t="inlineStr">
        <is>
          <t>Apr</t>
        </is>
      </c>
      <c r="B73" s="52" t="inlineStr">
        <is>
          <t>Total</t>
        </is>
      </c>
      <c r="C73" s="32">
        <f>SUM(C65:C72)</f>
        <v/>
      </c>
      <c r="D73" s="33">
        <f>SUM(D65:D72)</f>
        <v/>
      </c>
      <c r="E73" s="33">
        <f>SUM(E65:E72)</f>
        <v/>
      </c>
      <c r="F73" s="32">
        <f>SUM(F65:F72)</f>
        <v/>
      </c>
      <c r="G73" s="34">
        <f>IFERROR(E73/D73,"")</f>
        <v/>
      </c>
      <c r="H73" s="32">
        <f>IFERROR(C73/D73,"")</f>
        <v/>
      </c>
      <c r="I73" s="32">
        <f>IF(AND(N(C73)&gt;0,N(E73)=0),"No jobs",IFERROR(C73/E73,""))</f>
        <v/>
      </c>
      <c r="J73" s="32">
        <f>IFERROR(F73/E73,"")</f>
        <v/>
      </c>
      <c r="K73" s="35">
        <f>IF(ISNUMBER(G73),(G73-Benchmarks!$C$5)*100,"")</f>
        <v/>
      </c>
    </row>
    <row r="75" ht="22" customHeight="1">
      <c r="A75" s="49" t="inlineStr">
        <is>
          <t>May</t>
        </is>
      </c>
      <c r="B75" s="43" t="n"/>
      <c r="C75" s="43" t="n"/>
      <c r="D75" s="43" t="n"/>
      <c r="E75" s="43" t="n"/>
      <c r="F75" s="43" t="n"/>
      <c r="G75" s="43" t="n"/>
      <c r="H75" s="43" t="n"/>
      <c r="I75" s="43" t="n"/>
      <c r="J75" s="43" t="n"/>
      <c r="K75" s="43" t="n"/>
    </row>
    <row r="76">
      <c r="A76" s="45" t="inlineStr">
        <is>
          <t>May</t>
        </is>
      </c>
      <c r="B76" s="46" t="inlineStr">
        <is>
          <t>Google Business Profile / Maps</t>
        </is>
      </c>
      <c r="C76" s="50" t="n"/>
      <c r="D76" s="23" t="n"/>
      <c r="E76" s="23" t="n"/>
      <c r="F76" s="50" t="n"/>
      <c r="G76" s="28">
        <f>IF(AND(N(D76)&gt;0,N(E76)&gt;N(D76)),"Booked &gt; calls?",IFERROR(E76/D76,""))</f>
        <v/>
      </c>
      <c r="H76" s="26">
        <f>IFERROR(C76/D76,"")</f>
        <v/>
      </c>
      <c r="I76" s="26">
        <f>IF(AND(N(C76)&gt;0,N(E76)=0),"No jobs",IFERROR(C76/E76,""))</f>
        <v/>
      </c>
      <c r="J76" s="26">
        <f>IFERROR(F76/E76,"")</f>
        <v/>
      </c>
      <c r="K76" s="29">
        <f>IF(ISNUMBER(G76),(G76-Benchmarks!$C$5)*100,"")</f>
        <v/>
      </c>
    </row>
    <row r="77">
      <c r="A77" s="45" t="inlineStr">
        <is>
          <t>May</t>
        </is>
      </c>
      <c r="B77" s="46" t="inlineStr">
        <is>
          <t>Local Services Ads</t>
        </is>
      </c>
      <c r="C77" s="50" t="n"/>
      <c r="D77" s="23" t="n"/>
      <c r="E77" s="23" t="n"/>
      <c r="F77" s="50" t="n"/>
      <c r="G77" s="28">
        <f>IF(AND(N(D77)&gt;0,N(E77)&gt;N(D77)),"Booked &gt; calls?",IFERROR(E77/D77,""))</f>
        <v/>
      </c>
      <c r="H77" s="26">
        <f>IFERROR(C77/D77,"")</f>
        <v/>
      </c>
      <c r="I77" s="26">
        <f>IF(AND(N(C77)&gt;0,N(E77)=0),"No jobs",IFERROR(C77/E77,""))</f>
        <v/>
      </c>
      <c r="J77" s="26">
        <f>IFERROR(F77/E77,"")</f>
        <v/>
      </c>
      <c r="K77" s="29">
        <f>IF(ISNUMBER(G77),(G77-Benchmarks!$C$5)*100,"")</f>
        <v/>
      </c>
    </row>
    <row r="78">
      <c r="A78" s="45" t="inlineStr">
        <is>
          <t>May</t>
        </is>
      </c>
      <c r="B78" s="46" t="inlineStr">
        <is>
          <t>Google Ads</t>
        </is>
      </c>
      <c r="C78" s="50" t="n"/>
      <c r="D78" s="23" t="n"/>
      <c r="E78" s="23" t="n"/>
      <c r="F78" s="50" t="n"/>
      <c r="G78" s="28">
        <f>IF(AND(N(D78)&gt;0,N(E78)&gt;N(D78)),"Booked &gt; calls?",IFERROR(E78/D78,""))</f>
        <v/>
      </c>
      <c r="H78" s="26">
        <f>IFERROR(C78/D78,"")</f>
        <v/>
      </c>
      <c r="I78" s="26">
        <f>IF(AND(N(C78)&gt;0,N(E78)=0),"No jobs",IFERROR(C78/E78,""))</f>
        <v/>
      </c>
      <c r="J78" s="26">
        <f>IFERROR(F78/E78,"")</f>
        <v/>
      </c>
      <c r="K78" s="29">
        <f>IF(ISNUMBER(G78),(G78-Benchmarks!$C$5)*100,"")</f>
        <v/>
      </c>
    </row>
    <row r="79">
      <c r="A79" s="45" t="inlineStr">
        <is>
          <t>May</t>
        </is>
      </c>
      <c r="B79" s="46" t="inlineStr">
        <is>
          <t>Website and organic</t>
        </is>
      </c>
      <c r="C79" s="50" t="n"/>
      <c r="D79" s="23" t="n"/>
      <c r="E79" s="23" t="n"/>
      <c r="F79" s="50" t="n"/>
      <c r="G79" s="28">
        <f>IF(AND(N(D79)&gt;0,N(E79)&gt;N(D79)),"Booked &gt; calls?",IFERROR(E79/D79,""))</f>
        <v/>
      </c>
      <c r="H79" s="26">
        <f>IFERROR(C79/D79,"")</f>
        <v/>
      </c>
      <c r="I79" s="26">
        <f>IF(AND(N(C79)&gt;0,N(E79)=0),"No jobs",IFERROR(C79/E79,""))</f>
        <v/>
      </c>
      <c r="J79" s="26">
        <f>IFERROR(F79/E79,"")</f>
        <v/>
      </c>
      <c r="K79" s="29">
        <f>IF(ISNUMBER(G79),(G79-Benchmarks!$C$5)*100,"")</f>
        <v/>
      </c>
    </row>
    <row r="80">
      <c r="A80" s="45" t="inlineStr">
        <is>
          <t>May</t>
        </is>
      </c>
      <c r="B80" s="46" t="inlineStr">
        <is>
          <t>Referral and repeat</t>
        </is>
      </c>
      <c r="C80" s="50" t="n"/>
      <c r="D80" s="23" t="n"/>
      <c r="E80" s="23" t="n"/>
      <c r="F80" s="50" t="n"/>
      <c r="G80" s="28">
        <f>IF(AND(N(D80)&gt;0,N(E80)&gt;N(D80)),"Booked &gt; calls?",IFERROR(E80/D80,""))</f>
        <v/>
      </c>
      <c r="H80" s="26">
        <f>IFERROR(C80/D80,"")</f>
        <v/>
      </c>
      <c r="I80" s="26">
        <f>IF(AND(N(C80)&gt;0,N(E80)=0),"No jobs",IFERROR(C80/E80,""))</f>
        <v/>
      </c>
      <c r="J80" s="26">
        <f>IFERROR(F80/E80,"")</f>
        <v/>
      </c>
      <c r="K80" s="29">
        <f>IF(ISNUMBER(G80),(G80-Benchmarks!$C$5)*100,"")</f>
        <v/>
      </c>
    </row>
    <row r="81">
      <c r="A81" s="45" t="inlineStr">
        <is>
          <t>May</t>
        </is>
      </c>
      <c r="B81" s="46" t="inlineStr">
        <is>
          <t>Lead marketplaces</t>
        </is>
      </c>
      <c r="C81" s="50" t="n"/>
      <c r="D81" s="23" t="n"/>
      <c r="E81" s="23" t="n"/>
      <c r="F81" s="50" t="n"/>
      <c r="G81" s="28">
        <f>IF(AND(N(D81)&gt;0,N(E81)&gt;N(D81)),"Booked &gt; calls?",IFERROR(E81/D81,""))</f>
        <v/>
      </c>
      <c r="H81" s="26">
        <f>IFERROR(C81/D81,"")</f>
        <v/>
      </c>
      <c r="I81" s="26">
        <f>IF(AND(N(C81)&gt;0,N(E81)=0),"No jobs",IFERROR(C81/E81,""))</f>
        <v/>
      </c>
      <c r="J81" s="26">
        <f>IFERROR(F81/E81,"")</f>
        <v/>
      </c>
      <c r="K81" s="29">
        <f>IF(ISNUMBER(G81),(G81-Benchmarks!$C$5)*100,"")</f>
        <v/>
      </c>
    </row>
    <row r="82">
      <c r="A82" s="45" t="inlineStr">
        <is>
          <t>May</t>
        </is>
      </c>
      <c r="B82" s="46" t="inlineStr">
        <is>
          <t>Other</t>
        </is>
      </c>
      <c r="C82" s="50" t="n"/>
      <c r="D82" s="23" t="n"/>
      <c r="E82" s="23" t="n"/>
      <c r="F82" s="50" t="n"/>
      <c r="G82" s="28">
        <f>IF(AND(N(D82)&gt;0,N(E82)&gt;N(D82)),"Booked &gt; calls?",IFERROR(E82/D82,""))</f>
        <v/>
      </c>
      <c r="H82" s="26">
        <f>IFERROR(C82/D82,"")</f>
        <v/>
      </c>
      <c r="I82" s="26">
        <f>IF(AND(N(C82)&gt;0,N(E82)=0),"No jobs",IFERROR(C82/E82,""))</f>
        <v/>
      </c>
      <c r="J82" s="26">
        <f>IFERROR(F82/E82,"")</f>
        <v/>
      </c>
      <c r="K82" s="29">
        <f>IF(ISNUMBER(G82),(G82-Benchmarks!$C$5)*100,"")</f>
        <v/>
      </c>
    </row>
    <row r="83">
      <c r="A83" s="45" t="inlineStr">
        <is>
          <t>May</t>
        </is>
      </c>
      <c r="B83" s="46" t="inlineStr">
        <is>
          <t>Agency or marketing fee (spend only)</t>
        </is>
      </c>
      <c r="C83" s="50" t="n"/>
      <c r="D83" s="47" t="n"/>
      <c r="E83" s="47" t="n"/>
      <c r="F83" s="47" t="n"/>
      <c r="G83" s="21" t="inlineStr">
        <is>
          <t>Counted in Total</t>
        </is>
      </c>
    </row>
    <row r="84">
      <c r="A84" s="51" t="inlineStr">
        <is>
          <t>May</t>
        </is>
      </c>
      <c r="B84" s="52" t="inlineStr">
        <is>
          <t>Total</t>
        </is>
      </c>
      <c r="C84" s="32">
        <f>SUM(C76:C83)</f>
        <v/>
      </c>
      <c r="D84" s="33">
        <f>SUM(D76:D83)</f>
        <v/>
      </c>
      <c r="E84" s="33">
        <f>SUM(E76:E83)</f>
        <v/>
      </c>
      <c r="F84" s="32">
        <f>SUM(F76:F83)</f>
        <v/>
      </c>
      <c r="G84" s="34">
        <f>IFERROR(E84/D84,"")</f>
        <v/>
      </c>
      <c r="H84" s="32">
        <f>IFERROR(C84/D84,"")</f>
        <v/>
      </c>
      <c r="I84" s="32">
        <f>IF(AND(N(C84)&gt;0,N(E84)=0),"No jobs",IFERROR(C84/E84,""))</f>
        <v/>
      </c>
      <c r="J84" s="32">
        <f>IFERROR(F84/E84,"")</f>
        <v/>
      </c>
      <c r="K84" s="35">
        <f>IF(ISNUMBER(G84),(G84-Benchmarks!$C$5)*100,"")</f>
        <v/>
      </c>
    </row>
    <row r="86" ht="22" customHeight="1">
      <c r="A86" s="49" t="inlineStr">
        <is>
          <t>June</t>
        </is>
      </c>
      <c r="B86" s="43" t="n"/>
      <c r="C86" s="43" t="n"/>
      <c r="D86" s="43" t="n"/>
      <c r="E86" s="43" t="n"/>
      <c r="F86" s="43" t="n"/>
      <c r="G86" s="43" t="n"/>
      <c r="H86" s="43" t="n"/>
      <c r="I86" s="43" t="n"/>
      <c r="J86" s="43" t="n"/>
      <c r="K86" s="43" t="n"/>
    </row>
    <row r="87">
      <c r="A87" s="45" t="inlineStr">
        <is>
          <t>Jun</t>
        </is>
      </c>
      <c r="B87" s="46" t="inlineStr">
        <is>
          <t>Google Business Profile / Maps</t>
        </is>
      </c>
      <c r="C87" s="50" t="n"/>
      <c r="D87" s="23" t="n"/>
      <c r="E87" s="23" t="n"/>
      <c r="F87" s="50" t="n"/>
      <c r="G87" s="28">
        <f>IF(AND(N(D87)&gt;0,N(E87)&gt;N(D87)),"Booked &gt; calls?",IFERROR(E87/D87,""))</f>
        <v/>
      </c>
      <c r="H87" s="26">
        <f>IFERROR(C87/D87,"")</f>
        <v/>
      </c>
      <c r="I87" s="26">
        <f>IF(AND(N(C87)&gt;0,N(E87)=0),"No jobs",IFERROR(C87/E87,""))</f>
        <v/>
      </c>
      <c r="J87" s="26">
        <f>IFERROR(F87/E87,"")</f>
        <v/>
      </c>
      <c r="K87" s="29">
        <f>IF(ISNUMBER(G87),(G87-Benchmarks!$C$5)*100,"")</f>
        <v/>
      </c>
    </row>
    <row r="88">
      <c r="A88" s="45" t="inlineStr">
        <is>
          <t>Jun</t>
        </is>
      </c>
      <c r="B88" s="46" t="inlineStr">
        <is>
          <t>Local Services Ads</t>
        </is>
      </c>
      <c r="C88" s="50" t="n"/>
      <c r="D88" s="23" t="n"/>
      <c r="E88" s="23" t="n"/>
      <c r="F88" s="50" t="n"/>
      <c r="G88" s="28">
        <f>IF(AND(N(D88)&gt;0,N(E88)&gt;N(D88)),"Booked &gt; calls?",IFERROR(E88/D88,""))</f>
        <v/>
      </c>
      <c r="H88" s="26">
        <f>IFERROR(C88/D88,"")</f>
        <v/>
      </c>
      <c r="I88" s="26">
        <f>IF(AND(N(C88)&gt;0,N(E88)=0),"No jobs",IFERROR(C88/E88,""))</f>
        <v/>
      </c>
      <c r="J88" s="26">
        <f>IFERROR(F88/E88,"")</f>
        <v/>
      </c>
      <c r="K88" s="29">
        <f>IF(ISNUMBER(G88),(G88-Benchmarks!$C$5)*100,"")</f>
        <v/>
      </c>
    </row>
    <row r="89">
      <c r="A89" s="45" t="inlineStr">
        <is>
          <t>Jun</t>
        </is>
      </c>
      <c r="B89" s="46" t="inlineStr">
        <is>
          <t>Google Ads</t>
        </is>
      </c>
      <c r="C89" s="50" t="n"/>
      <c r="D89" s="23" t="n"/>
      <c r="E89" s="23" t="n"/>
      <c r="F89" s="50" t="n"/>
      <c r="G89" s="28">
        <f>IF(AND(N(D89)&gt;0,N(E89)&gt;N(D89)),"Booked &gt; calls?",IFERROR(E89/D89,""))</f>
        <v/>
      </c>
      <c r="H89" s="26">
        <f>IFERROR(C89/D89,"")</f>
        <v/>
      </c>
      <c r="I89" s="26">
        <f>IF(AND(N(C89)&gt;0,N(E89)=0),"No jobs",IFERROR(C89/E89,""))</f>
        <v/>
      </c>
      <c r="J89" s="26">
        <f>IFERROR(F89/E89,"")</f>
        <v/>
      </c>
      <c r="K89" s="29">
        <f>IF(ISNUMBER(G89),(G89-Benchmarks!$C$5)*100,"")</f>
        <v/>
      </c>
    </row>
    <row r="90">
      <c r="A90" s="45" t="inlineStr">
        <is>
          <t>Jun</t>
        </is>
      </c>
      <c r="B90" s="46" t="inlineStr">
        <is>
          <t>Website and organic</t>
        </is>
      </c>
      <c r="C90" s="50" t="n"/>
      <c r="D90" s="23" t="n"/>
      <c r="E90" s="23" t="n"/>
      <c r="F90" s="50" t="n"/>
      <c r="G90" s="28">
        <f>IF(AND(N(D90)&gt;0,N(E90)&gt;N(D90)),"Booked &gt; calls?",IFERROR(E90/D90,""))</f>
        <v/>
      </c>
      <c r="H90" s="26">
        <f>IFERROR(C90/D90,"")</f>
        <v/>
      </c>
      <c r="I90" s="26">
        <f>IF(AND(N(C90)&gt;0,N(E90)=0),"No jobs",IFERROR(C90/E90,""))</f>
        <v/>
      </c>
      <c r="J90" s="26">
        <f>IFERROR(F90/E90,"")</f>
        <v/>
      </c>
      <c r="K90" s="29">
        <f>IF(ISNUMBER(G90),(G90-Benchmarks!$C$5)*100,"")</f>
        <v/>
      </c>
    </row>
    <row r="91">
      <c r="A91" s="45" t="inlineStr">
        <is>
          <t>Jun</t>
        </is>
      </c>
      <c r="B91" s="46" t="inlineStr">
        <is>
          <t>Referral and repeat</t>
        </is>
      </c>
      <c r="C91" s="50" t="n"/>
      <c r="D91" s="23" t="n"/>
      <c r="E91" s="23" t="n"/>
      <c r="F91" s="50" t="n"/>
      <c r="G91" s="28">
        <f>IF(AND(N(D91)&gt;0,N(E91)&gt;N(D91)),"Booked &gt; calls?",IFERROR(E91/D91,""))</f>
        <v/>
      </c>
      <c r="H91" s="26">
        <f>IFERROR(C91/D91,"")</f>
        <v/>
      </c>
      <c r="I91" s="26">
        <f>IF(AND(N(C91)&gt;0,N(E91)=0),"No jobs",IFERROR(C91/E91,""))</f>
        <v/>
      </c>
      <c r="J91" s="26">
        <f>IFERROR(F91/E91,"")</f>
        <v/>
      </c>
      <c r="K91" s="29">
        <f>IF(ISNUMBER(G91),(G91-Benchmarks!$C$5)*100,"")</f>
        <v/>
      </c>
    </row>
    <row r="92">
      <c r="A92" s="45" t="inlineStr">
        <is>
          <t>Jun</t>
        </is>
      </c>
      <c r="B92" s="46" t="inlineStr">
        <is>
          <t>Lead marketplaces</t>
        </is>
      </c>
      <c r="C92" s="50" t="n"/>
      <c r="D92" s="23" t="n"/>
      <c r="E92" s="23" t="n"/>
      <c r="F92" s="50" t="n"/>
      <c r="G92" s="28">
        <f>IF(AND(N(D92)&gt;0,N(E92)&gt;N(D92)),"Booked &gt; calls?",IFERROR(E92/D92,""))</f>
        <v/>
      </c>
      <c r="H92" s="26">
        <f>IFERROR(C92/D92,"")</f>
        <v/>
      </c>
      <c r="I92" s="26">
        <f>IF(AND(N(C92)&gt;0,N(E92)=0),"No jobs",IFERROR(C92/E92,""))</f>
        <v/>
      </c>
      <c r="J92" s="26">
        <f>IFERROR(F92/E92,"")</f>
        <v/>
      </c>
      <c r="K92" s="29">
        <f>IF(ISNUMBER(G92),(G92-Benchmarks!$C$5)*100,"")</f>
        <v/>
      </c>
    </row>
    <row r="93">
      <c r="A93" s="45" t="inlineStr">
        <is>
          <t>Jun</t>
        </is>
      </c>
      <c r="B93" s="46" t="inlineStr">
        <is>
          <t>Other</t>
        </is>
      </c>
      <c r="C93" s="50" t="n"/>
      <c r="D93" s="23" t="n"/>
      <c r="E93" s="23" t="n"/>
      <c r="F93" s="50" t="n"/>
      <c r="G93" s="28">
        <f>IF(AND(N(D93)&gt;0,N(E93)&gt;N(D93)),"Booked &gt; calls?",IFERROR(E93/D93,""))</f>
        <v/>
      </c>
      <c r="H93" s="26">
        <f>IFERROR(C93/D93,"")</f>
        <v/>
      </c>
      <c r="I93" s="26">
        <f>IF(AND(N(C93)&gt;0,N(E93)=0),"No jobs",IFERROR(C93/E93,""))</f>
        <v/>
      </c>
      <c r="J93" s="26">
        <f>IFERROR(F93/E93,"")</f>
        <v/>
      </c>
      <c r="K93" s="29">
        <f>IF(ISNUMBER(G93),(G93-Benchmarks!$C$5)*100,"")</f>
        <v/>
      </c>
    </row>
    <row r="94">
      <c r="A94" s="45" t="inlineStr">
        <is>
          <t>Jun</t>
        </is>
      </c>
      <c r="B94" s="46" t="inlineStr">
        <is>
          <t>Agency or marketing fee (spend only)</t>
        </is>
      </c>
      <c r="C94" s="50" t="n"/>
      <c r="D94" s="47" t="n"/>
      <c r="E94" s="47" t="n"/>
      <c r="F94" s="47" t="n"/>
      <c r="G94" s="21" t="inlineStr">
        <is>
          <t>Counted in Total</t>
        </is>
      </c>
    </row>
    <row r="95">
      <c r="A95" s="51" t="inlineStr">
        <is>
          <t>Jun</t>
        </is>
      </c>
      <c r="B95" s="52" t="inlineStr">
        <is>
          <t>Total</t>
        </is>
      </c>
      <c r="C95" s="32">
        <f>SUM(C87:C94)</f>
        <v/>
      </c>
      <c r="D95" s="33">
        <f>SUM(D87:D94)</f>
        <v/>
      </c>
      <c r="E95" s="33">
        <f>SUM(E87:E94)</f>
        <v/>
      </c>
      <c r="F95" s="32">
        <f>SUM(F87:F94)</f>
        <v/>
      </c>
      <c r="G95" s="34">
        <f>IFERROR(E95/D95,"")</f>
        <v/>
      </c>
      <c r="H95" s="32">
        <f>IFERROR(C95/D95,"")</f>
        <v/>
      </c>
      <c r="I95" s="32">
        <f>IF(AND(N(C95)&gt;0,N(E95)=0),"No jobs",IFERROR(C95/E95,""))</f>
        <v/>
      </c>
      <c r="J95" s="32">
        <f>IFERROR(F95/E95,"")</f>
        <v/>
      </c>
      <c r="K95" s="35">
        <f>IF(ISNUMBER(G95),(G95-Benchmarks!$C$5)*100,"")</f>
        <v/>
      </c>
    </row>
    <row r="97" ht="22" customHeight="1">
      <c r="A97" s="49" t="inlineStr">
        <is>
          <t>July</t>
        </is>
      </c>
      <c r="B97" s="43" t="n"/>
      <c r="C97" s="43" t="n"/>
      <c r="D97" s="43" t="n"/>
      <c r="E97" s="43" t="n"/>
      <c r="F97" s="43" t="n"/>
      <c r="G97" s="43" t="n"/>
      <c r="H97" s="43" t="n"/>
      <c r="I97" s="43" t="n"/>
      <c r="J97" s="43" t="n"/>
      <c r="K97" s="43" t="n"/>
    </row>
    <row r="98">
      <c r="A98" s="45" t="inlineStr">
        <is>
          <t>Jul</t>
        </is>
      </c>
      <c r="B98" s="46" t="inlineStr">
        <is>
          <t>Google Business Profile / Maps</t>
        </is>
      </c>
      <c r="C98" s="50" t="n"/>
      <c r="D98" s="23" t="n"/>
      <c r="E98" s="23" t="n"/>
      <c r="F98" s="50" t="n"/>
      <c r="G98" s="28">
        <f>IF(AND(N(D98)&gt;0,N(E98)&gt;N(D98)),"Booked &gt; calls?",IFERROR(E98/D98,""))</f>
        <v/>
      </c>
      <c r="H98" s="26">
        <f>IFERROR(C98/D98,"")</f>
        <v/>
      </c>
      <c r="I98" s="26">
        <f>IF(AND(N(C98)&gt;0,N(E98)=0),"No jobs",IFERROR(C98/E98,""))</f>
        <v/>
      </c>
      <c r="J98" s="26">
        <f>IFERROR(F98/E98,"")</f>
        <v/>
      </c>
      <c r="K98" s="29">
        <f>IF(ISNUMBER(G98),(G98-Benchmarks!$C$5)*100,"")</f>
        <v/>
      </c>
    </row>
    <row r="99">
      <c r="A99" s="45" t="inlineStr">
        <is>
          <t>Jul</t>
        </is>
      </c>
      <c r="B99" s="46" t="inlineStr">
        <is>
          <t>Local Services Ads</t>
        </is>
      </c>
      <c r="C99" s="50" t="n"/>
      <c r="D99" s="23" t="n"/>
      <c r="E99" s="23" t="n"/>
      <c r="F99" s="50" t="n"/>
      <c r="G99" s="28">
        <f>IF(AND(N(D99)&gt;0,N(E99)&gt;N(D99)),"Booked &gt; calls?",IFERROR(E99/D99,""))</f>
        <v/>
      </c>
      <c r="H99" s="26">
        <f>IFERROR(C99/D99,"")</f>
        <v/>
      </c>
      <c r="I99" s="26">
        <f>IF(AND(N(C99)&gt;0,N(E99)=0),"No jobs",IFERROR(C99/E99,""))</f>
        <v/>
      </c>
      <c r="J99" s="26">
        <f>IFERROR(F99/E99,"")</f>
        <v/>
      </c>
      <c r="K99" s="29">
        <f>IF(ISNUMBER(G99),(G99-Benchmarks!$C$5)*100,"")</f>
        <v/>
      </c>
    </row>
    <row r="100">
      <c r="A100" s="45" t="inlineStr">
        <is>
          <t>Jul</t>
        </is>
      </c>
      <c r="B100" s="46" t="inlineStr">
        <is>
          <t>Google Ads</t>
        </is>
      </c>
      <c r="C100" s="50" t="n"/>
      <c r="D100" s="23" t="n"/>
      <c r="E100" s="23" t="n"/>
      <c r="F100" s="50" t="n"/>
      <c r="G100" s="28">
        <f>IF(AND(N(D100)&gt;0,N(E100)&gt;N(D100)),"Booked &gt; calls?",IFERROR(E100/D100,""))</f>
        <v/>
      </c>
      <c r="H100" s="26">
        <f>IFERROR(C100/D100,"")</f>
        <v/>
      </c>
      <c r="I100" s="26">
        <f>IF(AND(N(C100)&gt;0,N(E100)=0),"No jobs",IFERROR(C100/E100,""))</f>
        <v/>
      </c>
      <c r="J100" s="26">
        <f>IFERROR(F100/E100,"")</f>
        <v/>
      </c>
      <c r="K100" s="29">
        <f>IF(ISNUMBER(G100),(G100-Benchmarks!$C$5)*100,"")</f>
        <v/>
      </c>
    </row>
    <row r="101">
      <c r="A101" s="45" t="inlineStr">
        <is>
          <t>Jul</t>
        </is>
      </c>
      <c r="B101" s="46" t="inlineStr">
        <is>
          <t>Website and organic</t>
        </is>
      </c>
      <c r="C101" s="50" t="n"/>
      <c r="D101" s="23" t="n"/>
      <c r="E101" s="23" t="n"/>
      <c r="F101" s="50" t="n"/>
      <c r="G101" s="28">
        <f>IF(AND(N(D101)&gt;0,N(E101)&gt;N(D101)),"Booked &gt; calls?",IFERROR(E101/D101,""))</f>
        <v/>
      </c>
      <c r="H101" s="26">
        <f>IFERROR(C101/D101,"")</f>
        <v/>
      </c>
      <c r="I101" s="26">
        <f>IF(AND(N(C101)&gt;0,N(E101)=0),"No jobs",IFERROR(C101/E101,""))</f>
        <v/>
      </c>
      <c r="J101" s="26">
        <f>IFERROR(F101/E101,"")</f>
        <v/>
      </c>
      <c r="K101" s="29">
        <f>IF(ISNUMBER(G101),(G101-Benchmarks!$C$5)*100,"")</f>
        <v/>
      </c>
    </row>
    <row r="102">
      <c r="A102" s="45" t="inlineStr">
        <is>
          <t>Jul</t>
        </is>
      </c>
      <c r="B102" s="46" t="inlineStr">
        <is>
          <t>Referral and repeat</t>
        </is>
      </c>
      <c r="C102" s="50" t="n"/>
      <c r="D102" s="23" t="n"/>
      <c r="E102" s="23" t="n"/>
      <c r="F102" s="50" t="n"/>
      <c r="G102" s="28">
        <f>IF(AND(N(D102)&gt;0,N(E102)&gt;N(D102)),"Booked &gt; calls?",IFERROR(E102/D102,""))</f>
        <v/>
      </c>
      <c r="H102" s="26">
        <f>IFERROR(C102/D102,"")</f>
        <v/>
      </c>
      <c r="I102" s="26">
        <f>IF(AND(N(C102)&gt;0,N(E102)=0),"No jobs",IFERROR(C102/E102,""))</f>
        <v/>
      </c>
      <c r="J102" s="26">
        <f>IFERROR(F102/E102,"")</f>
        <v/>
      </c>
      <c r="K102" s="29">
        <f>IF(ISNUMBER(G102),(G102-Benchmarks!$C$5)*100,"")</f>
        <v/>
      </c>
    </row>
    <row r="103">
      <c r="A103" s="45" t="inlineStr">
        <is>
          <t>Jul</t>
        </is>
      </c>
      <c r="B103" s="46" t="inlineStr">
        <is>
          <t>Lead marketplaces</t>
        </is>
      </c>
      <c r="C103" s="50" t="n"/>
      <c r="D103" s="23" t="n"/>
      <c r="E103" s="23" t="n"/>
      <c r="F103" s="50" t="n"/>
      <c r="G103" s="28">
        <f>IF(AND(N(D103)&gt;0,N(E103)&gt;N(D103)),"Booked &gt; calls?",IFERROR(E103/D103,""))</f>
        <v/>
      </c>
      <c r="H103" s="26">
        <f>IFERROR(C103/D103,"")</f>
        <v/>
      </c>
      <c r="I103" s="26">
        <f>IF(AND(N(C103)&gt;0,N(E103)=0),"No jobs",IFERROR(C103/E103,""))</f>
        <v/>
      </c>
      <c r="J103" s="26">
        <f>IFERROR(F103/E103,"")</f>
        <v/>
      </c>
      <c r="K103" s="29">
        <f>IF(ISNUMBER(G103),(G103-Benchmarks!$C$5)*100,"")</f>
        <v/>
      </c>
    </row>
    <row r="104">
      <c r="A104" s="45" t="inlineStr">
        <is>
          <t>Jul</t>
        </is>
      </c>
      <c r="B104" s="46" t="inlineStr">
        <is>
          <t>Other</t>
        </is>
      </c>
      <c r="C104" s="50" t="n"/>
      <c r="D104" s="23" t="n"/>
      <c r="E104" s="23" t="n"/>
      <c r="F104" s="50" t="n"/>
      <c r="G104" s="28">
        <f>IF(AND(N(D104)&gt;0,N(E104)&gt;N(D104)),"Booked &gt; calls?",IFERROR(E104/D104,""))</f>
        <v/>
      </c>
      <c r="H104" s="26">
        <f>IFERROR(C104/D104,"")</f>
        <v/>
      </c>
      <c r="I104" s="26">
        <f>IF(AND(N(C104)&gt;0,N(E104)=0),"No jobs",IFERROR(C104/E104,""))</f>
        <v/>
      </c>
      <c r="J104" s="26">
        <f>IFERROR(F104/E104,"")</f>
        <v/>
      </c>
      <c r="K104" s="29">
        <f>IF(ISNUMBER(G104),(G104-Benchmarks!$C$5)*100,"")</f>
        <v/>
      </c>
    </row>
    <row r="105">
      <c r="A105" s="45" t="inlineStr">
        <is>
          <t>Jul</t>
        </is>
      </c>
      <c r="B105" s="46" t="inlineStr">
        <is>
          <t>Agency or marketing fee (spend only)</t>
        </is>
      </c>
      <c r="C105" s="50" t="n"/>
      <c r="D105" s="47" t="n"/>
      <c r="E105" s="47" t="n"/>
      <c r="F105" s="47" t="n"/>
      <c r="G105" s="21" t="inlineStr">
        <is>
          <t>Counted in Total</t>
        </is>
      </c>
    </row>
    <row r="106">
      <c r="A106" s="51" t="inlineStr">
        <is>
          <t>Jul</t>
        </is>
      </c>
      <c r="B106" s="52" t="inlineStr">
        <is>
          <t>Total</t>
        </is>
      </c>
      <c r="C106" s="32">
        <f>SUM(C98:C105)</f>
        <v/>
      </c>
      <c r="D106" s="33">
        <f>SUM(D98:D105)</f>
        <v/>
      </c>
      <c r="E106" s="33">
        <f>SUM(E98:E105)</f>
        <v/>
      </c>
      <c r="F106" s="32">
        <f>SUM(F98:F105)</f>
        <v/>
      </c>
      <c r="G106" s="34">
        <f>IFERROR(E106/D106,"")</f>
        <v/>
      </c>
      <c r="H106" s="32">
        <f>IFERROR(C106/D106,"")</f>
        <v/>
      </c>
      <c r="I106" s="32">
        <f>IF(AND(N(C106)&gt;0,N(E106)=0),"No jobs",IFERROR(C106/E106,""))</f>
        <v/>
      </c>
      <c r="J106" s="32">
        <f>IFERROR(F106/E106,"")</f>
        <v/>
      </c>
      <c r="K106" s="35">
        <f>IF(ISNUMBER(G106),(G106-Benchmarks!$C$5)*100,"")</f>
        <v/>
      </c>
    </row>
    <row r="108" ht="22" customHeight="1">
      <c r="A108" s="49" t="inlineStr">
        <is>
          <t>August</t>
        </is>
      </c>
      <c r="B108" s="43" t="n"/>
      <c r="C108" s="43" t="n"/>
      <c r="D108" s="43" t="n"/>
      <c r="E108" s="43" t="n"/>
      <c r="F108" s="43" t="n"/>
      <c r="G108" s="43" t="n"/>
      <c r="H108" s="43" t="n"/>
      <c r="I108" s="43" t="n"/>
      <c r="J108" s="43" t="n"/>
      <c r="K108" s="43" t="n"/>
    </row>
    <row r="109">
      <c r="A109" s="45" t="inlineStr">
        <is>
          <t>Aug</t>
        </is>
      </c>
      <c r="B109" s="46" t="inlineStr">
        <is>
          <t>Google Business Profile / Maps</t>
        </is>
      </c>
      <c r="C109" s="50" t="n"/>
      <c r="D109" s="23" t="n"/>
      <c r="E109" s="23" t="n"/>
      <c r="F109" s="50" t="n"/>
      <c r="G109" s="28">
        <f>IF(AND(N(D109)&gt;0,N(E109)&gt;N(D109)),"Booked &gt; calls?",IFERROR(E109/D109,""))</f>
        <v/>
      </c>
      <c r="H109" s="26">
        <f>IFERROR(C109/D109,"")</f>
        <v/>
      </c>
      <c r="I109" s="26">
        <f>IF(AND(N(C109)&gt;0,N(E109)=0),"No jobs",IFERROR(C109/E109,""))</f>
        <v/>
      </c>
      <c r="J109" s="26">
        <f>IFERROR(F109/E109,"")</f>
        <v/>
      </c>
      <c r="K109" s="29">
        <f>IF(ISNUMBER(G109),(G109-Benchmarks!$C$5)*100,"")</f>
        <v/>
      </c>
    </row>
    <row r="110">
      <c r="A110" s="45" t="inlineStr">
        <is>
          <t>Aug</t>
        </is>
      </c>
      <c r="B110" s="46" t="inlineStr">
        <is>
          <t>Local Services Ads</t>
        </is>
      </c>
      <c r="C110" s="50" t="n"/>
      <c r="D110" s="23" t="n"/>
      <c r="E110" s="23" t="n"/>
      <c r="F110" s="50" t="n"/>
      <c r="G110" s="28">
        <f>IF(AND(N(D110)&gt;0,N(E110)&gt;N(D110)),"Booked &gt; calls?",IFERROR(E110/D110,""))</f>
        <v/>
      </c>
      <c r="H110" s="26">
        <f>IFERROR(C110/D110,"")</f>
        <v/>
      </c>
      <c r="I110" s="26">
        <f>IF(AND(N(C110)&gt;0,N(E110)=0),"No jobs",IFERROR(C110/E110,""))</f>
        <v/>
      </c>
      <c r="J110" s="26">
        <f>IFERROR(F110/E110,"")</f>
        <v/>
      </c>
      <c r="K110" s="29">
        <f>IF(ISNUMBER(G110),(G110-Benchmarks!$C$5)*100,"")</f>
        <v/>
      </c>
    </row>
    <row r="111">
      <c r="A111" s="45" t="inlineStr">
        <is>
          <t>Aug</t>
        </is>
      </c>
      <c r="B111" s="46" t="inlineStr">
        <is>
          <t>Google Ads</t>
        </is>
      </c>
      <c r="C111" s="50" t="n"/>
      <c r="D111" s="23" t="n"/>
      <c r="E111" s="23" t="n"/>
      <c r="F111" s="50" t="n"/>
      <c r="G111" s="28">
        <f>IF(AND(N(D111)&gt;0,N(E111)&gt;N(D111)),"Booked &gt; calls?",IFERROR(E111/D111,""))</f>
        <v/>
      </c>
      <c r="H111" s="26">
        <f>IFERROR(C111/D111,"")</f>
        <v/>
      </c>
      <c r="I111" s="26">
        <f>IF(AND(N(C111)&gt;0,N(E111)=0),"No jobs",IFERROR(C111/E111,""))</f>
        <v/>
      </c>
      <c r="J111" s="26">
        <f>IFERROR(F111/E111,"")</f>
        <v/>
      </c>
      <c r="K111" s="29">
        <f>IF(ISNUMBER(G111),(G111-Benchmarks!$C$5)*100,"")</f>
        <v/>
      </c>
    </row>
    <row r="112">
      <c r="A112" s="45" t="inlineStr">
        <is>
          <t>Aug</t>
        </is>
      </c>
      <c r="B112" s="46" t="inlineStr">
        <is>
          <t>Website and organic</t>
        </is>
      </c>
      <c r="C112" s="50" t="n"/>
      <c r="D112" s="23" t="n"/>
      <c r="E112" s="23" t="n"/>
      <c r="F112" s="50" t="n"/>
      <c r="G112" s="28">
        <f>IF(AND(N(D112)&gt;0,N(E112)&gt;N(D112)),"Booked &gt; calls?",IFERROR(E112/D112,""))</f>
        <v/>
      </c>
      <c r="H112" s="26">
        <f>IFERROR(C112/D112,"")</f>
        <v/>
      </c>
      <c r="I112" s="26">
        <f>IF(AND(N(C112)&gt;0,N(E112)=0),"No jobs",IFERROR(C112/E112,""))</f>
        <v/>
      </c>
      <c r="J112" s="26">
        <f>IFERROR(F112/E112,"")</f>
        <v/>
      </c>
      <c r="K112" s="29">
        <f>IF(ISNUMBER(G112),(G112-Benchmarks!$C$5)*100,"")</f>
        <v/>
      </c>
    </row>
    <row r="113">
      <c r="A113" s="45" t="inlineStr">
        <is>
          <t>Aug</t>
        </is>
      </c>
      <c r="B113" s="46" t="inlineStr">
        <is>
          <t>Referral and repeat</t>
        </is>
      </c>
      <c r="C113" s="50" t="n"/>
      <c r="D113" s="23" t="n"/>
      <c r="E113" s="23" t="n"/>
      <c r="F113" s="50" t="n"/>
      <c r="G113" s="28">
        <f>IF(AND(N(D113)&gt;0,N(E113)&gt;N(D113)),"Booked &gt; calls?",IFERROR(E113/D113,""))</f>
        <v/>
      </c>
      <c r="H113" s="26">
        <f>IFERROR(C113/D113,"")</f>
        <v/>
      </c>
      <c r="I113" s="26">
        <f>IF(AND(N(C113)&gt;0,N(E113)=0),"No jobs",IFERROR(C113/E113,""))</f>
        <v/>
      </c>
      <c r="J113" s="26">
        <f>IFERROR(F113/E113,"")</f>
        <v/>
      </c>
      <c r="K113" s="29">
        <f>IF(ISNUMBER(G113),(G113-Benchmarks!$C$5)*100,"")</f>
        <v/>
      </c>
    </row>
    <row r="114">
      <c r="A114" s="45" t="inlineStr">
        <is>
          <t>Aug</t>
        </is>
      </c>
      <c r="B114" s="46" t="inlineStr">
        <is>
          <t>Lead marketplaces</t>
        </is>
      </c>
      <c r="C114" s="50" t="n"/>
      <c r="D114" s="23" t="n"/>
      <c r="E114" s="23" t="n"/>
      <c r="F114" s="50" t="n"/>
      <c r="G114" s="28">
        <f>IF(AND(N(D114)&gt;0,N(E114)&gt;N(D114)),"Booked &gt; calls?",IFERROR(E114/D114,""))</f>
        <v/>
      </c>
      <c r="H114" s="26">
        <f>IFERROR(C114/D114,"")</f>
        <v/>
      </c>
      <c r="I114" s="26">
        <f>IF(AND(N(C114)&gt;0,N(E114)=0),"No jobs",IFERROR(C114/E114,""))</f>
        <v/>
      </c>
      <c r="J114" s="26">
        <f>IFERROR(F114/E114,"")</f>
        <v/>
      </c>
      <c r="K114" s="29">
        <f>IF(ISNUMBER(G114),(G114-Benchmarks!$C$5)*100,"")</f>
        <v/>
      </c>
    </row>
    <row r="115">
      <c r="A115" s="45" t="inlineStr">
        <is>
          <t>Aug</t>
        </is>
      </c>
      <c r="B115" s="46" t="inlineStr">
        <is>
          <t>Other</t>
        </is>
      </c>
      <c r="C115" s="50" t="n"/>
      <c r="D115" s="23" t="n"/>
      <c r="E115" s="23" t="n"/>
      <c r="F115" s="50" t="n"/>
      <c r="G115" s="28">
        <f>IF(AND(N(D115)&gt;0,N(E115)&gt;N(D115)),"Booked &gt; calls?",IFERROR(E115/D115,""))</f>
        <v/>
      </c>
      <c r="H115" s="26">
        <f>IFERROR(C115/D115,"")</f>
        <v/>
      </c>
      <c r="I115" s="26">
        <f>IF(AND(N(C115)&gt;0,N(E115)=0),"No jobs",IFERROR(C115/E115,""))</f>
        <v/>
      </c>
      <c r="J115" s="26">
        <f>IFERROR(F115/E115,"")</f>
        <v/>
      </c>
      <c r="K115" s="29">
        <f>IF(ISNUMBER(G115),(G115-Benchmarks!$C$5)*100,"")</f>
        <v/>
      </c>
    </row>
    <row r="116">
      <c r="A116" s="45" t="inlineStr">
        <is>
          <t>Aug</t>
        </is>
      </c>
      <c r="B116" s="46" t="inlineStr">
        <is>
          <t>Agency or marketing fee (spend only)</t>
        </is>
      </c>
      <c r="C116" s="50" t="n"/>
      <c r="D116" s="47" t="n"/>
      <c r="E116" s="47" t="n"/>
      <c r="F116" s="47" t="n"/>
      <c r="G116" s="21" t="inlineStr">
        <is>
          <t>Counted in Total</t>
        </is>
      </c>
    </row>
    <row r="117">
      <c r="A117" s="51" t="inlineStr">
        <is>
          <t>Aug</t>
        </is>
      </c>
      <c r="B117" s="52" t="inlineStr">
        <is>
          <t>Total</t>
        </is>
      </c>
      <c r="C117" s="32">
        <f>SUM(C109:C116)</f>
        <v/>
      </c>
      <c r="D117" s="33">
        <f>SUM(D109:D116)</f>
        <v/>
      </c>
      <c r="E117" s="33">
        <f>SUM(E109:E116)</f>
        <v/>
      </c>
      <c r="F117" s="32">
        <f>SUM(F109:F116)</f>
        <v/>
      </c>
      <c r="G117" s="34">
        <f>IFERROR(E117/D117,"")</f>
        <v/>
      </c>
      <c r="H117" s="32">
        <f>IFERROR(C117/D117,"")</f>
        <v/>
      </c>
      <c r="I117" s="32">
        <f>IF(AND(N(C117)&gt;0,N(E117)=0),"No jobs",IFERROR(C117/E117,""))</f>
        <v/>
      </c>
      <c r="J117" s="32">
        <f>IFERROR(F117/E117,"")</f>
        <v/>
      </c>
      <c r="K117" s="35">
        <f>IF(ISNUMBER(G117),(G117-Benchmarks!$C$5)*100,"")</f>
        <v/>
      </c>
    </row>
    <row r="119" ht="22" customHeight="1">
      <c r="A119" s="49" t="inlineStr">
        <is>
          <t>September</t>
        </is>
      </c>
      <c r="B119" s="43" t="n"/>
      <c r="C119" s="43" t="n"/>
      <c r="D119" s="43" t="n"/>
      <c r="E119" s="43" t="n"/>
      <c r="F119" s="43" t="n"/>
      <c r="G119" s="43" t="n"/>
      <c r="H119" s="43" t="n"/>
      <c r="I119" s="43" t="n"/>
      <c r="J119" s="43" t="n"/>
      <c r="K119" s="43" t="n"/>
    </row>
    <row r="120">
      <c r="A120" s="45" t="inlineStr">
        <is>
          <t>Sep</t>
        </is>
      </c>
      <c r="B120" s="46" t="inlineStr">
        <is>
          <t>Google Business Profile / Maps</t>
        </is>
      </c>
      <c r="C120" s="50" t="n"/>
      <c r="D120" s="23" t="n"/>
      <c r="E120" s="23" t="n"/>
      <c r="F120" s="50" t="n"/>
      <c r="G120" s="28">
        <f>IF(AND(N(D120)&gt;0,N(E120)&gt;N(D120)),"Booked &gt; calls?",IFERROR(E120/D120,""))</f>
        <v/>
      </c>
      <c r="H120" s="26">
        <f>IFERROR(C120/D120,"")</f>
        <v/>
      </c>
      <c r="I120" s="26">
        <f>IF(AND(N(C120)&gt;0,N(E120)=0),"No jobs",IFERROR(C120/E120,""))</f>
        <v/>
      </c>
      <c r="J120" s="26">
        <f>IFERROR(F120/E120,"")</f>
        <v/>
      </c>
      <c r="K120" s="29">
        <f>IF(ISNUMBER(G120),(G120-Benchmarks!$C$5)*100,"")</f>
        <v/>
      </c>
    </row>
    <row r="121">
      <c r="A121" s="45" t="inlineStr">
        <is>
          <t>Sep</t>
        </is>
      </c>
      <c r="B121" s="46" t="inlineStr">
        <is>
          <t>Local Services Ads</t>
        </is>
      </c>
      <c r="C121" s="50" t="n"/>
      <c r="D121" s="23" t="n"/>
      <c r="E121" s="23" t="n"/>
      <c r="F121" s="50" t="n"/>
      <c r="G121" s="28">
        <f>IF(AND(N(D121)&gt;0,N(E121)&gt;N(D121)),"Booked &gt; calls?",IFERROR(E121/D121,""))</f>
        <v/>
      </c>
      <c r="H121" s="26">
        <f>IFERROR(C121/D121,"")</f>
        <v/>
      </c>
      <c r="I121" s="26">
        <f>IF(AND(N(C121)&gt;0,N(E121)=0),"No jobs",IFERROR(C121/E121,""))</f>
        <v/>
      </c>
      <c r="J121" s="26">
        <f>IFERROR(F121/E121,"")</f>
        <v/>
      </c>
      <c r="K121" s="29">
        <f>IF(ISNUMBER(G121),(G121-Benchmarks!$C$5)*100,"")</f>
        <v/>
      </c>
    </row>
    <row r="122">
      <c r="A122" s="45" t="inlineStr">
        <is>
          <t>Sep</t>
        </is>
      </c>
      <c r="B122" s="46" t="inlineStr">
        <is>
          <t>Google Ads</t>
        </is>
      </c>
      <c r="C122" s="50" t="n"/>
      <c r="D122" s="23" t="n"/>
      <c r="E122" s="23" t="n"/>
      <c r="F122" s="50" t="n"/>
      <c r="G122" s="28">
        <f>IF(AND(N(D122)&gt;0,N(E122)&gt;N(D122)),"Booked &gt; calls?",IFERROR(E122/D122,""))</f>
        <v/>
      </c>
      <c r="H122" s="26">
        <f>IFERROR(C122/D122,"")</f>
        <v/>
      </c>
      <c r="I122" s="26">
        <f>IF(AND(N(C122)&gt;0,N(E122)=0),"No jobs",IFERROR(C122/E122,""))</f>
        <v/>
      </c>
      <c r="J122" s="26">
        <f>IFERROR(F122/E122,"")</f>
        <v/>
      </c>
      <c r="K122" s="29">
        <f>IF(ISNUMBER(G122),(G122-Benchmarks!$C$5)*100,"")</f>
        <v/>
      </c>
    </row>
    <row r="123">
      <c r="A123" s="45" t="inlineStr">
        <is>
          <t>Sep</t>
        </is>
      </c>
      <c r="B123" s="46" t="inlineStr">
        <is>
          <t>Website and organic</t>
        </is>
      </c>
      <c r="C123" s="50" t="n"/>
      <c r="D123" s="23" t="n"/>
      <c r="E123" s="23" t="n"/>
      <c r="F123" s="50" t="n"/>
      <c r="G123" s="28">
        <f>IF(AND(N(D123)&gt;0,N(E123)&gt;N(D123)),"Booked &gt; calls?",IFERROR(E123/D123,""))</f>
        <v/>
      </c>
      <c r="H123" s="26">
        <f>IFERROR(C123/D123,"")</f>
        <v/>
      </c>
      <c r="I123" s="26">
        <f>IF(AND(N(C123)&gt;0,N(E123)=0),"No jobs",IFERROR(C123/E123,""))</f>
        <v/>
      </c>
      <c r="J123" s="26">
        <f>IFERROR(F123/E123,"")</f>
        <v/>
      </c>
      <c r="K123" s="29">
        <f>IF(ISNUMBER(G123),(G123-Benchmarks!$C$5)*100,"")</f>
        <v/>
      </c>
    </row>
    <row r="124">
      <c r="A124" s="45" t="inlineStr">
        <is>
          <t>Sep</t>
        </is>
      </c>
      <c r="B124" s="46" t="inlineStr">
        <is>
          <t>Referral and repeat</t>
        </is>
      </c>
      <c r="C124" s="50" t="n"/>
      <c r="D124" s="23" t="n"/>
      <c r="E124" s="23" t="n"/>
      <c r="F124" s="50" t="n"/>
      <c r="G124" s="28">
        <f>IF(AND(N(D124)&gt;0,N(E124)&gt;N(D124)),"Booked &gt; calls?",IFERROR(E124/D124,""))</f>
        <v/>
      </c>
      <c r="H124" s="26">
        <f>IFERROR(C124/D124,"")</f>
        <v/>
      </c>
      <c r="I124" s="26">
        <f>IF(AND(N(C124)&gt;0,N(E124)=0),"No jobs",IFERROR(C124/E124,""))</f>
        <v/>
      </c>
      <c r="J124" s="26">
        <f>IFERROR(F124/E124,"")</f>
        <v/>
      </c>
      <c r="K124" s="29">
        <f>IF(ISNUMBER(G124),(G124-Benchmarks!$C$5)*100,"")</f>
        <v/>
      </c>
    </row>
    <row r="125">
      <c r="A125" s="45" t="inlineStr">
        <is>
          <t>Sep</t>
        </is>
      </c>
      <c r="B125" s="46" t="inlineStr">
        <is>
          <t>Lead marketplaces</t>
        </is>
      </c>
      <c r="C125" s="50" t="n"/>
      <c r="D125" s="23" t="n"/>
      <c r="E125" s="23" t="n"/>
      <c r="F125" s="50" t="n"/>
      <c r="G125" s="28">
        <f>IF(AND(N(D125)&gt;0,N(E125)&gt;N(D125)),"Booked &gt; calls?",IFERROR(E125/D125,""))</f>
        <v/>
      </c>
      <c r="H125" s="26">
        <f>IFERROR(C125/D125,"")</f>
        <v/>
      </c>
      <c r="I125" s="26">
        <f>IF(AND(N(C125)&gt;0,N(E125)=0),"No jobs",IFERROR(C125/E125,""))</f>
        <v/>
      </c>
      <c r="J125" s="26">
        <f>IFERROR(F125/E125,"")</f>
        <v/>
      </c>
      <c r="K125" s="29">
        <f>IF(ISNUMBER(G125),(G125-Benchmarks!$C$5)*100,"")</f>
        <v/>
      </c>
    </row>
    <row r="126">
      <c r="A126" s="45" t="inlineStr">
        <is>
          <t>Sep</t>
        </is>
      </c>
      <c r="B126" s="46" t="inlineStr">
        <is>
          <t>Other</t>
        </is>
      </c>
      <c r="C126" s="50" t="n"/>
      <c r="D126" s="23" t="n"/>
      <c r="E126" s="23" t="n"/>
      <c r="F126" s="50" t="n"/>
      <c r="G126" s="28">
        <f>IF(AND(N(D126)&gt;0,N(E126)&gt;N(D126)),"Booked &gt; calls?",IFERROR(E126/D126,""))</f>
        <v/>
      </c>
      <c r="H126" s="26">
        <f>IFERROR(C126/D126,"")</f>
        <v/>
      </c>
      <c r="I126" s="26">
        <f>IF(AND(N(C126)&gt;0,N(E126)=0),"No jobs",IFERROR(C126/E126,""))</f>
        <v/>
      </c>
      <c r="J126" s="26">
        <f>IFERROR(F126/E126,"")</f>
        <v/>
      </c>
      <c r="K126" s="29">
        <f>IF(ISNUMBER(G126),(G126-Benchmarks!$C$5)*100,"")</f>
        <v/>
      </c>
    </row>
    <row r="127">
      <c r="A127" s="45" t="inlineStr">
        <is>
          <t>Sep</t>
        </is>
      </c>
      <c r="B127" s="46" t="inlineStr">
        <is>
          <t>Agency or marketing fee (spend only)</t>
        </is>
      </c>
      <c r="C127" s="50" t="n"/>
      <c r="D127" s="47" t="n"/>
      <c r="E127" s="47" t="n"/>
      <c r="F127" s="47" t="n"/>
      <c r="G127" s="21" t="inlineStr">
        <is>
          <t>Counted in Total</t>
        </is>
      </c>
    </row>
    <row r="128">
      <c r="A128" s="51" t="inlineStr">
        <is>
          <t>Sep</t>
        </is>
      </c>
      <c r="B128" s="52" t="inlineStr">
        <is>
          <t>Total</t>
        </is>
      </c>
      <c r="C128" s="32">
        <f>SUM(C120:C127)</f>
        <v/>
      </c>
      <c r="D128" s="33">
        <f>SUM(D120:D127)</f>
        <v/>
      </c>
      <c r="E128" s="33">
        <f>SUM(E120:E127)</f>
        <v/>
      </c>
      <c r="F128" s="32">
        <f>SUM(F120:F127)</f>
        <v/>
      </c>
      <c r="G128" s="34">
        <f>IFERROR(E128/D128,"")</f>
        <v/>
      </c>
      <c r="H128" s="32">
        <f>IFERROR(C128/D128,"")</f>
        <v/>
      </c>
      <c r="I128" s="32">
        <f>IF(AND(N(C128)&gt;0,N(E128)=0),"No jobs",IFERROR(C128/E128,""))</f>
        <v/>
      </c>
      <c r="J128" s="32">
        <f>IFERROR(F128/E128,"")</f>
        <v/>
      </c>
      <c r="K128" s="35">
        <f>IF(ISNUMBER(G128),(G128-Benchmarks!$C$5)*100,"")</f>
        <v/>
      </c>
    </row>
    <row r="130" ht="22" customHeight="1">
      <c r="A130" s="49" t="inlineStr">
        <is>
          <t>October</t>
        </is>
      </c>
      <c r="B130" s="43" t="n"/>
      <c r="C130" s="43" t="n"/>
      <c r="D130" s="43" t="n"/>
      <c r="E130" s="43" t="n"/>
      <c r="F130" s="43" t="n"/>
      <c r="G130" s="43" t="n"/>
      <c r="H130" s="43" t="n"/>
      <c r="I130" s="43" t="n"/>
      <c r="J130" s="43" t="n"/>
      <c r="K130" s="43" t="n"/>
    </row>
    <row r="131">
      <c r="A131" s="45" t="inlineStr">
        <is>
          <t>Oct</t>
        </is>
      </c>
      <c r="B131" s="46" t="inlineStr">
        <is>
          <t>Google Business Profile / Maps</t>
        </is>
      </c>
      <c r="C131" s="50" t="n"/>
      <c r="D131" s="23" t="n"/>
      <c r="E131" s="23" t="n"/>
      <c r="F131" s="50" t="n"/>
      <c r="G131" s="28">
        <f>IF(AND(N(D131)&gt;0,N(E131)&gt;N(D131)),"Booked &gt; calls?",IFERROR(E131/D131,""))</f>
        <v/>
      </c>
      <c r="H131" s="26">
        <f>IFERROR(C131/D131,"")</f>
        <v/>
      </c>
      <c r="I131" s="26">
        <f>IF(AND(N(C131)&gt;0,N(E131)=0),"No jobs",IFERROR(C131/E131,""))</f>
        <v/>
      </c>
      <c r="J131" s="26">
        <f>IFERROR(F131/E131,"")</f>
        <v/>
      </c>
      <c r="K131" s="29">
        <f>IF(ISNUMBER(G131),(G131-Benchmarks!$C$5)*100,"")</f>
        <v/>
      </c>
    </row>
    <row r="132">
      <c r="A132" s="45" t="inlineStr">
        <is>
          <t>Oct</t>
        </is>
      </c>
      <c r="B132" s="46" t="inlineStr">
        <is>
          <t>Local Services Ads</t>
        </is>
      </c>
      <c r="C132" s="50" t="n"/>
      <c r="D132" s="23" t="n"/>
      <c r="E132" s="23" t="n"/>
      <c r="F132" s="50" t="n"/>
      <c r="G132" s="28">
        <f>IF(AND(N(D132)&gt;0,N(E132)&gt;N(D132)),"Booked &gt; calls?",IFERROR(E132/D132,""))</f>
        <v/>
      </c>
      <c r="H132" s="26">
        <f>IFERROR(C132/D132,"")</f>
        <v/>
      </c>
      <c r="I132" s="26">
        <f>IF(AND(N(C132)&gt;0,N(E132)=0),"No jobs",IFERROR(C132/E132,""))</f>
        <v/>
      </c>
      <c r="J132" s="26">
        <f>IFERROR(F132/E132,"")</f>
        <v/>
      </c>
      <c r="K132" s="29">
        <f>IF(ISNUMBER(G132),(G132-Benchmarks!$C$5)*100,"")</f>
        <v/>
      </c>
    </row>
    <row r="133">
      <c r="A133" s="45" t="inlineStr">
        <is>
          <t>Oct</t>
        </is>
      </c>
      <c r="B133" s="46" t="inlineStr">
        <is>
          <t>Google Ads</t>
        </is>
      </c>
      <c r="C133" s="50" t="n"/>
      <c r="D133" s="23" t="n"/>
      <c r="E133" s="23" t="n"/>
      <c r="F133" s="50" t="n"/>
      <c r="G133" s="28">
        <f>IF(AND(N(D133)&gt;0,N(E133)&gt;N(D133)),"Booked &gt; calls?",IFERROR(E133/D133,""))</f>
        <v/>
      </c>
      <c r="H133" s="26">
        <f>IFERROR(C133/D133,"")</f>
        <v/>
      </c>
      <c r="I133" s="26">
        <f>IF(AND(N(C133)&gt;0,N(E133)=0),"No jobs",IFERROR(C133/E133,""))</f>
        <v/>
      </c>
      <c r="J133" s="26">
        <f>IFERROR(F133/E133,"")</f>
        <v/>
      </c>
      <c r="K133" s="29">
        <f>IF(ISNUMBER(G133),(G133-Benchmarks!$C$5)*100,"")</f>
        <v/>
      </c>
    </row>
    <row r="134">
      <c r="A134" s="45" t="inlineStr">
        <is>
          <t>Oct</t>
        </is>
      </c>
      <c r="B134" s="46" t="inlineStr">
        <is>
          <t>Website and organic</t>
        </is>
      </c>
      <c r="C134" s="50" t="n"/>
      <c r="D134" s="23" t="n"/>
      <c r="E134" s="23" t="n"/>
      <c r="F134" s="50" t="n"/>
      <c r="G134" s="28">
        <f>IF(AND(N(D134)&gt;0,N(E134)&gt;N(D134)),"Booked &gt; calls?",IFERROR(E134/D134,""))</f>
        <v/>
      </c>
      <c r="H134" s="26">
        <f>IFERROR(C134/D134,"")</f>
        <v/>
      </c>
      <c r="I134" s="26">
        <f>IF(AND(N(C134)&gt;0,N(E134)=0),"No jobs",IFERROR(C134/E134,""))</f>
        <v/>
      </c>
      <c r="J134" s="26">
        <f>IFERROR(F134/E134,"")</f>
        <v/>
      </c>
      <c r="K134" s="29">
        <f>IF(ISNUMBER(G134),(G134-Benchmarks!$C$5)*100,"")</f>
        <v/>
      </c>
    </row>
    <row r="135">
      <c r="A135" s="45" t="inlineStr">
        <is>
          <t>Oct</t>
        </is>
      </c>
      <c r="B135" s="46" t="inlineStr">
        <is>
          <t>Referral and repeat</t>
        </is>
      </c>
      <c r="C135" s="50" t="n"/>
      <c r="D135" s="23" t="n"/>
      <c r="E135" s="23" t="n"/>
      <c r="F135" s="50" t="n"/>
      <c r="G135" s="28">
        <f>IF(AND(N(D135)&gt;0,N(E135)&gt;N(D135)),"Booked &gt; calls?",IFERROR(E135/D135,""))</f>
        <v/>
      </c>
      <c r="H135" s="26">
        <f>IFERROR(C135/D135,"")</f>
        <v/>
      </c>
      <c r="I135" s="26">
        <f>IF(AND(N(C135)&gt;0,N(E135)=0),"No jobs",IFERROR(C135/E135,""))</f>
        <v/>
      </c>
      <c r="J135" s="26">
        <f>IFERROR(F135/E135,"")</f>
        <v/>
      </c>
      <c r="K135" s="29">
        <f>IF(ISNUMBER(G135),(G135-Benchmarks!$C$5)*100,"")</f>
        <v/>
      </c>
    </row>
    <row r="136">
      <c r="A136" s="45" t="inlineStr">
        <is>
          <t>Oct</t>
        </is>
      </c>
      <c r="B136" s="46" t="inlineStr">
        <is>
          <t>Lead marketplaces</t>
        </is>
      </c>
      <c r="C136" s="50" t="n"/>
      <c r="D136" s="23" t="n"/>
      <c r="E136" s="23" t="n"/>
      <c r="F136" s="50" t="n"/>
      <c r="G136" s="28">
        <f>IF(AND(N(D136)&gt;0,N(E136)&gt;N(D136)),"Booked &gt; calls?",IFERROR(E136/D136,""))</f>
        <v/>
      </c>
      <c r="H136" s="26">
        <f>IFERROR(C136/D136,"")</f>
        <v/>
      </c>
      <c r="I136" s="26">
        <f>IF(AND(N(C136)&gt;0,N(E136)=0),"No jobs",IFERROR(C136/E136,""))</f>
        <v/>
      </c>
      <c r="J136" s="26">
        <f>IFERROR(F136/E136,"")</f>
        <v/>
      </c>
      <c r="K136" s="29">
        <f>IF(ISNUMBER(G136),(G136-Benchmarks!$C$5)*100,"")</f>
        <v/>
      </c>
    </row>
    <row r="137">
      <c r="A137" s="45" t="inlineStr">
        <is>
          <t>Oct</t>
        </is>
      </c>
      <c r="B137" s="46" t="inlineStr">
        <is>
          <t>Other</t>
        </is>
      </c>
      <c r="C137" s="50" t="n"/>
      <c r="D137" s="23" t="n"/>
      <c r="E137" s="23" t="n"/>
      <c r="F137" s="50" t="n"/>
      <c r="G137" s="28">
        <f>IF(AND(N(D137)&gt;0,N(E137)&gt;N(D137)),"Booked &gt; calls?",IFERROR(E137/D137,""))</f>
        <v/>
      </c>
      <c r="H137" s="26">
        <f>IFERROR(C137/D137,"")</f>
        <v/>
      </c>
      <c r="I137" s="26">
        <f>IF(AND(N(C137)&gt;0,N(E137)=0),"No jobs",IFERROR(C137/E137,""))</f>
        <v/>
      </c>
      <c r="J137" s="26">
        <f>IFERROR(F137/E137,"")</f>
        <v/>
      </c>
      <c r="K137" s="29">
        <f>IF(ISNUMBER(G137),(G137-Benchmarks!$C$5)*100,"")</f>
        <v/>
      </c>
    </row>
    <row r="138">
      <c r="A138" s="45" t="inlineStr">
        <is>
          <t>Oct</t>
        </is>
      </c>
      <c r="B138" s="46" t="inlineStr">
        <is>
          <t>Agency or marketing fee (spend only)</t>
        </is>
      </c>
      <c r="C138" s="50" t="n"/>
      <c r="D138" s="47" t="n"/>
      <c r="E138" s="47" t="n"/>
      <c r="F138" s="47" t="n"/>
      <c r="G138" s="21" t="inlineStr">
        <is>
          <t>Counted in Total</t>
        </is>
      </c>
    </row>
    <row r="139">
      <c r="A139" s="51" t="inlineStr">
        <is>
          <t>Oct</t>
        </is>
      </c>
      <c r="B139" s="52" t="inlineStr">
        <is>
          <t>Total</t>
        </is>
      </c>
      <c r="C139" s="32">
        <f>SUM(C131:C138)</f>
        <v/>
      </c>
      <c r="D139" s="33">
        <f>SUM(D131:D138)</f>
        <v/>
      </c>
      <c r="E139" s="33">
        <f>SUM(E131:E138)</f>
        <v/>
      </c>
      <c r="F139" s="32">
        <f>SUM(F131:F138)</f>
        <v/>
      </c>
      <c r="G139" s="34">
        <f>IFERROR(E139/D139,"")</f>
        <v/>
      </c>
      <c r="H139" s="32">
        <f>IFERROR(C139/D139,"")</f>
        <v/>
      </c>
      <c r="I139" s="32">
        <f>IF(AND(N(C139)&gt;0,N(E139)=0),"No jobs",IFERROR(C139/E139,""))</f>
        <v/>
      </c>
      <c r="J139" s="32">
        <f>IFERROR(F139/E139,"")</f>
        <v/>
      </c>
      <c r="K139" s="35">
        <f>IF(ISNUMBER(G139),(G139-Benchmarks!$C$5)*100,"")</f>
        <v/>
      </c>
    </row>
    <row r="141" ht="22" customHeight="1">
      <c r="A141" s="49" t="inlineStr">
        <is>
          <t>November</t>
        </is>
      </c>
      <c r="B141" s="43" t="n"/>
      <c r="C141" s="43" t="n"/>
      <c r="D141" s="43" t="n"/>
      <c r="E141" s="43" t="n"/>
      <c r="F141" s="43" t="n"/>
      <c r="G141" s="43" t="n"/>
      <c r="H141" s="43" t="n"/>
      <c r="I141" s="43" t="n"/>
      <c r="J141" s="43" t="n"/>
      <c r="K141" s="43" t="n"/>
    </row>
    <row r="142">
      <c r="A142" s="45" t="inlineStr">
        <is>
          <t>Nov</t>
        </is>
      </c>
      <c r="B142" s="46" t="inlineStr">
        <is>
          <t>Google Business Profile / Maps</t>
        </is>
      </c>
      <c r="C142" s="50" t="n"/>
      <c r="D142" s="23" t="n"/>
      <c r="E142" s="23" t="n"/>
      <c r="F142" s="50" t="n"/>
      <c r="G142" s="28">
        <f>IF(AND(N(D142)&gt;0,N(E142)&gt;N(D142)),"Booked &gt; calls?",IFERROR(E142/D142,""))</f>
        <v/>
      </c>
      <c r="H142" s="26">
        <f>IFERROR(C142/D142,"")</f>
        <v/>
      </c>
      <c r="I142" s="26">
        <f>IF(AND(N(C142)&gt;0,N(E142)=0),"No jobs",IFERROR(C142/E142,""))</f>
        <v/>
      </c>
      <c r="J142" s="26">
        <f>IFERROR(F142/E142,"")</f>
        <v/>
      </c>
      <c r="K142" s="29">
        <f>IF(ISNUMBER(G142),(G142-Benchmarks!$C$5)*100,"")</f>
        <v/>
      </c>
    </row>
    <row r="143">
      <c r="A143" s="45" t="inlineStr">
        <is>
          <t>Nov</t>
        </is>
      </c>
      <c r="B143" s="46" t="inlineStr">
        <is>
          <t>Local Services Ads</t>
        </is>
      </c>
      <c r="C143" s="50" t="n"/>
      <c r="D143" s="23" t="n"/>
      <c r="E143" s="23" t="n"/>
      <c r="F143" s="50" t="n"/>
      <c r="G143" s="28">
        <f>IF(AND(N(D143)&gt;0,N(E143)&gt;N(D143)),"Booked &gt; calls?",IFERROR(E143/D143,""))</f>
        <v/>
      </c>
      <c r="H143" s="26">
        <f>IFERROR(C143/D143,"")</f>
        <v/>
      </c>
      <c r="I143" s="26">
        <f>IF(AND(N(C143)&gt;0,N(E143)=0),"No jobs",IFERROR(C143/E143,""))</f>
        <v/>
      </c>
      <c r="J143" s="26">
        <f>IFERROR(F143/E143,"")</f>
        <v/>
      </c>
      <c r="K143" s="29">
        <f>IF(ISNUMBER(G143),(G143-Benchmarks!$C$5)*100,"")</f>
        <v/>
      </c>
    </row>
    <row r="144">
      <c r="A144" s="45" t="inlineStr">
        <is>
          <t>Nov</t>
        </is>
      </c>
      <c r="B144" s="46" t="inlineStr">
        <is>
          <t>Google Ads</t>
        </is>
      </c>
      <c r="C144" s="50" t="n"/>
      <c r="D144" s="23" t="n"/>
      <c r="E144" s="23" t="n"/>
      <c r="F144" s="50" t="n"/>
      <c r="G144" s="28">
        <f>IF(AND(N(D144)&gt;0,N(E144)&gt;N(D144)),"Booked &gt; calls?",IFERROR(E144/D144,""))</f>
        <v/>
      </c>
      <c r="H144" s="26">
        <f>IFERROR(C144/D144,"")</f>
        <v/>
      </c>
      <c r="I144" s="26">
        <f>IF(AND(N(C144)&gt;0,N(E144)=0),"No jobs",IFERROR(C144/E144,""))</f>
        <v/>
      </c>
      <c r="J144" s="26">
        <f>IFERROR(F144/E144,"")</f>
        <v/>
      </c>
      <c r="K144" s="29">
        <f>IF(ISNUMBER(G144),(G144-Benchmarks!$C$5)*100,"")</f>
        <v/>
      </c>
    </row>
    <row r="145">
      <c r="A145" s="45" t="inlineStr">
        <is>
          <t>Nov</t>
        </is>
      </c>
      <c r="B145" s="46" t="inlineStr">
        <is>
          <t>Website and organic</t>
        </is>
      </c>
      <c r="C145" s="50" t="n"/>
      <c r="D145" s="23" t="n"/>
      <c r="E145" s="23" t="n"/>
      <c r="F145" s="50" t="n"/>
      <c r="G145" s="28">
        <f>IF(AND(N(D145)&gt;0,N(E145)&gt;N(D145)),"Booked &gt; calls?",IFERROR(E145/D145,""))</f>
        <v/>
      </c>
      <c r="H145" s="26">
        <f>IFERROR(C145/D145,"")</f>
        <v/>
      </c>
      <c r="I145" s="26">
        <f>IF(AND(N(C145)&gt;0,N(E145)=0),"No jobs",IFERROR(C145/E145,""))</f>
        <v/>
      </c>
      <c r="J145" s="26">
        <f>IFERROR(F145/E145,"")</f>
        <v/>
      </c>
      <c r="K145" s="29">
        <f>IF(ISNUMBER(G145),(G145-Benchmarks!$C$5)*100,"")</f>
        <v/>
      </c>
    </row>
    <row r="146">
      <c r="A146" s="45" t="inlineStr">
        <is>
          <t>Nov</t>
        </is>
      </c>
      <c r="B146" s="46" t="inlineStr">
        <is>
          <t>Referral and repeat</t>
        </is>
      </c>
      <c r="C146" s="50" t="n"/>
      <c r="D146" s="23" t="n"/>
      <c r="E146" s="23" t="n"/>
      <c r="F146" s="50" t="n"/>
      <c r="G146" s="28">
        <f>IF(AND(N(D146)&gt;0,N(E146)&gt;N(D146)),"Booked &gt; calls?",IFERROR(E146/D146,""))</f>
        <v/>
      </c>
      <c r="H146" s="26">
        <f>IFERROR(C146/D146,"")</f>
        <v/>
      </c>
      <c r="I146" s="26">
        <f>IF(AND(N(C146)&gt;0,N(E146)=0),"No jobs",IFERROR(C146/E146,""))</f>
        <v/>
      </c>
      <c r="J146" s="26">
        <f>IFERROR(F146/E146,"")</f>
        <v/>
      </c>
      <c r="K146" s="29">
        <f>IF(ISNUMBER(G146),(G146-Benchmarks!$C$5)*100,"")</f>
        <v/>
      </c>
    </row>
    <row r="147">
      <c r="A147" s="45" t="inlineStr">
        <is>
          <t>Nov</t>
        </is>
      </c>
      <c r="B147" s="46" t="inlineStr">
        <is>
          <t>Lead marketplaces</t>
        </is>
      </c>
      <c r="C147" s="50" t="n"/>
      <c r="D147" s="23" t="n"/>
      <c r="E147" s="23" t="n"/>
      <c r="F147" s="50" t="n"/>
      <c r="G147" s="28">
        <f>IF(AND(N(D147)&gt;0,N(E147)&gt;N(D147)),"Booked &gt; calls?",IFERROR(E147/D147,""))</f>
        <v/>
      </c>
      <c r="H147" s="26">
        <f>IFERROR(C147/D147,"")</f>
        <v/>
      </c>
      <c r="I147" s="26">
        <f>IF(AND(N(C147)&gt;0,N(E147)=0),"No jobs",IFERROR(C147/E147,""))</f>
        <v/>
      </c>
      <c r="J147" s="26">
        <f>IFERROR(F147/E147,"")</f>
        <v/>
      </c>
      <c r="K147" s="29">
        <f>IF(ISNUMBER(G147),(G147-Benchmarks!$C$5)*100,"")</f>
        <v/>
      </c>
    </row>
    <row r="148">
      <c r="A148" s="45" t="inlineStr">
        <is>
          <t>Nov</t>
        </is>
      </c>
      <c r="B148" s="46" t="inlineStr">
        <is>
          <t>Other</t>
        </is>
      </c>
      <c r="C148" s="50" t="n"/>
      <c r="D148" s="23" t="n"/>
      <c r="E148" s="23" t="n"/>
      <c r="F148" s="50" t="n"/>
      <c r="G148" s="28">
        <f>IF(AND(N(D148)&gt;0,N(E148)&gt;N(D148)),"Booked &gt; calls?",IFERROR(E148/D148,""))</f>
        <v/>
      </c>
      <c r="H148" s="26">
        <f>IFERROR(C148/D148,"")</f>
        <v/>
      </c>
      <c r="I148" s="26">
        <f>IF(AND(N(C148)&gt;0,N(E148)=0),"No jobs",IFERROR(C148/E148,""))</f>
        <v/>
      </c>
      <c r="J148" s="26">
        <f>IFERROR(F148/E148,"")</f>
        <v/>
      </c>
      <c r="K148" s="29">
        <f>IF(ISNUMBER(G148),(G148-Benchmarks!$C$5)*100,"")</f>
        <v/>
      </c>
    </row>
    <row r="149">
      <c r="A149" s="45" t="inlineStr">
        <is>
          <t>Nov</t>
        </is>
      </c>
      <c r="B149" s="46" t="inlineStr">
        <is>
          <t>Agency or marketing fee (spend only)</t>
        </is>
      </c>
      <c r="C149" s="50" t="n"/>
      <c r="D149" s="47" t="n"/>
      <c r="E149" s="47" t="n"/>
      <c r="F149" s="47" t="n"/>
      <c r="G149" s="21" t="inlineStr">
        <is>
          <t>Counted in Total</t>
        </is>
      </c>
    </row>
    <row r="150">
      <c r="A150" s="51" t="inlineStr">
        <is>
          <t>Nov</t>
        </is>
      </c>
      <c r="B150" s="52" t="inlineStr">
        <is>
          <t>Total</t>
        </is>
      </c>
      <c r="C150" s="32">
        <f>SUM(C142:C149)</f>
        <v/>
      </c>
      <c r="D150" s="33">
        <f>SUM(D142:D149)</f>
        <v/>
      </c>
      <c r="E150" s="33">
        <f>SUM(E142:E149)</f>
        <v/>
      </c>
      <c r="F150" s="32">
        <f>SUM(F142:F149)</f>
        <v/>
      </c>
      <c r="G150" s="34">
        <f>IFERROR(E150/D150,"")</f>
        <v/>
      </c>
      <c r="H150" s="32">
        <f>IFERROR(C150/D150,"")</f>
        <v/>
      </c>
      <c r="I150" s="32">
        <f>IF(AND(N(C150)&gt;0,N(E150)=0),"No jobs",IFERROR(C150/E150,""))</f>
        <v/>
      </c>
      <c r="J150" s="32">
        <f>IFERROR(F150/E150,"")</f>
        <v/>
      </c>
      <c r="K150" s="35">
        <f>IF(ISNUMBER(G150),(G150-Benchmarks!$C$5)*100,"")</f>
        <v/>
      </c>
    </row>
    <row r="152" ht="22" customHeight="1">
      <c r="A152" s="49" t="inlineStr">
        <is>
          <t>December</t>
        </is>
      </c>
      <c r="B152" s="43" t="n"/>
      <c r="C152" s="43" t="n"/>
      <c r="D152" s="43" t="n"/>
      <c r="E152" s="43" t="n"/>
      <c r="F152" s="43" t="n"/>
      <c r="G152" s="43" t="n"/>
      <c r="H152" s="43" t="n"/>
      <c r="I152" s="43" t="n"/>
      <c r="J152" s="43" t="n"/>
      <c r="K152" s="43" t="n"/>
    </row>
    <row r="153">
      <c r="A153" s="45" t="inlineStr">
        <is>
          <t>Dec</t>
        </is>
      </c>
      <c r="B153" s="46" t="inlineStr">
        <is>
          <t>Google Business Profile / Maps</t>
        </is>
      </c>
      <c r="C153" s="50" t="n"/>
      <c r="D153" s="23" t="n"/>
      <c r="E153" s="23" t="n"/>
      <c r="F153" s="50" t="n"/>
      <c r="G153" s="28">
        <f>IF(AND(N(D153)&gt;0,N(E153)&gt;N(D153)),"Booked &gt; calls?",IFERROR(E153/D153,""))</f>
        <v/>
      </c>
      <c r="H153" s="26">
        <f>IFERROR(C153/D153,"")</f>
        <v/>
      </c>
      <c r="I153" s="26">
        <f>IF(AND(N(C153)&gt;0,N(E153)=0),"No jobs",IFERROR(C153/E153,""))</f>
        <v/>
      </c>
      <c r="J153" s="26">
        <f>IFERROR(F153/E153,"")</f>
        <v/>
      </c>
      <c r="K153" s="29">
        <f>IF(ISNUMBER(G153),(G153-Benchmarks!$C$5)*100,"")</f>
        <v/>
      </c>
    </row>
    <row r="154">
      <c r="A154" s="45" t="inlineStr">
        <is>
          <t>Dec</t>
        </is>
      </c>
      <c r="B154" s="46" t="inlineStr">
        <is>
          <t>Local Services Ads</t>
        </is>
      </c>
      <c r="C154" s="50" t="n"/>
      <c r="D154" s="23" t="n"/>
      <c r="E154" s="23" t="n"/>
      <c r="F154" s="50" t="n"/>
      <c r="G154" s="28">
        <f>IF(AND(N(D154)&gt;0,N(E154)&gt;N(D154)),"Booked &gt; calls?",IFERROR(E154/D154,""))</f>
        <v/>
      </c>
      <c r="H154" s="26">
        <f>IFERROR(C154/D154,"")</f>
        <v/>
      </c>
      <c r="I154" s="26">
        <f>IF(AND(N(C154)&gt;0,N(E154)=0),"No jobs",IFERROR(C154/E154,""))</f>
        <v/>
      </c>
      <c r="J154" s="26">
        <f>IFERROR(F154/E154,"")</f>
        <v/>
      </c>
      <c r="K154" s="29">
        <f>IF(ISNUMBER(G154),(G154-Benchmarks!$C$5)*100,"")</f>
        <v/>
      </c>
    </row>
    <row r="155">
      <c r="A155" s="45" t="inlineStr">
        <is>
          <t>Dec</t>
        </is>
      </c>
      <c r="B155" s="46" t="inlineStr">
        <is>
          <t>Google Ads</t>
        </is>
      </c>
      <c r="C155" s="50" t="n"/>
      <c r="D155" s="23" t="n"/>
      <c r="E155" s="23" t="n"/>
      <c r="F155" s="50" t="n"/>
      <c r="G155" s="28">
        <f>IF(AND(N(D155)&gt;0,N(E155)&gt;N(D155)),"Booked &gt; calls?",IFERROR(E155/D155,""))</f>
        <v/>
      </c>
      <c r="H155" s="26">
        <f>IFERROR(C155/D155,"")</f>
        <v/>
      </c>
      <c r="I155" s="26">
        <f>IF(AND(N(C155)&gt;0,N(E155)=0),"No jobs",IFERROR(C155/E155,""))</f>
        <v/>
      </c>
      <c r="J155" s="26">
        <f>IFERROR(F155/E155,"")</f>
        <v/>
      </c>
      <c r="K155" s="29">
        <f>IF(ISNUMBER(G155),(G155-Benchmarks!$C$5)*100,"")</f>
        <v/>
      </c>
    </row>
    <row r="156">
      <c r="A156" s="45" t="inlineStr">
        <is>
          <t>Dec</t>
        </is>
      </c>
      <c r="B156" s="46" t="inlineStr">
        <is>
          <t>Website and organic</t>
        </is>
      </c>
      <c r="C156" s="50" t="n"/>
      <c r="D156" s="23" t="n"/>
      <c r="E156" s="23" t="n"/>
      <c r="F156" s="50" t="n"/>
      <c r="G156" s="28">
        <f>IF(AND(N(D156)&gt;0,N(E156)&gt;N(D156)),"Booked &gt; calls?",IFERROR(E156/D156,""))</f>
        <v/>
      </c>
      <c r="H156" s="26">
        <f>IFERROR(C156/D156,"")</f>
        <v/>
      </c>
      <c r="I156" s="26">
        <f>IF(AND(N(C156)&gt;0,N(E156)=0),"No jobs",IFERROR(C156/E156,""))</f>
        <v/>
      </c>
      <c r="J156" s="26">
        <f>IFERROR(F156/E156,"")</f>
        <v/>
      </c>
      <c r="K156" s="29">
        <f>IF(ISNUMBER(G156),(G156-Benchmarks!$C$5)*100,"")</f>
        <v/>
      </c>
    </row>
    <row r="157">
      <c r="A157" s="45" t="inlineStr">
        <is>
          <t>Dec</t>
        </is>
      </c>
      <c r="B157" s="46" t="inlineStr">
        <is>
          <t>Referral and repeat</t>
        </is>
      </c>
      <c r="C157" s="50" t="n"/>
      <c r="D157" s="23" t="n"/>
      <c r="E157" s="23" t="n"/>
      <c r="F157" s="50" t="n"/>
      <c r="G157" s="28">
        <f>IF(AND(N(D157)&gt;0,N(E157)&gt;N(D157)),"Booked &gt; calls?",IFERROR(E157/D157,""))</f>
        <v/>
      </c>
      <c r="H157" s="26">
        <f>IFERROR(C157/D157,"")</f>
        <v/>
      </c>
      <c r="I157" s="26">
        <f>IF(AND(N(C157)&gt;0,N(E157)=0),"No jobs",IFERROR(C157/E157,""))</f>
        <v/>
      </c>
      <c r="J157" s="26">
        <f>IFERROR(F157/E157,"")</f>
        <v/>
      </c>
      <c r="K157" s="29">
        <f>IF(ISNUMBER(G157),(G157-Benchmarks!$C$5)*100,"")</f>
        <v/>
      </c>
    </row>
    <row r="158">
      <c r="A158" s="45" t="inlineStr">
        <is>
          <t>Dec</t>
        </is>
      </c>
      <c r="B158" s="46" t="inlineStr">
        <is>
          <t>Lead marketplaces</t>
        </is>
      </c>
      <c r="C158" s="50" t="n"/>
      <c r="D158" s="23" t="n"/>
      <c r="E158" s="23" t="n"/>
      <c r="F158" s="50" t="n"/>
      <c r="G158" s="28">
        <f>IF(AND(N(D158)&gt;0,N(E158)&gt;N(D158)),"Booked &gt; calls?",IFERROR(E158/D158,""))</f>
        <v/>
      </c>
      <c r="H158" s="26">
        <f>IFERROR(C158/D158,"")</f>
        <v/>
      </c>
      <c r="I158" s="26">
        <f>IF(AND(N(C158)&gt;0,N(E158)=0),"No jobs",IFERROR(C158/E158,""))</f>
        <v/>
      </c>
      <c r="J158" s="26">
        <f>IFERROR(F158/E158,"")</f>
        <v/>
      </c>
      <c r="K158" s="29">
        <f>IF(ISNUMBER(G158),(G158-Benchmarks!$C$5)*100,"")</f>
        <v/>
      </c>
    </row>
    <row r="159">
      <c r="A159" s="45" t="inlineStr">
        <is>
          <t>Dec</t>
        </is>
      </c>
      <c r="B159" s="46" t="inlineStr">
        <is>
          <t>Other</t>
        </is>
      </c>
      <c r="C159" s="50" t="n"/>
      <c r="D159" s="23" t="n"/>
      <c r="E159" s="23" t="n"/>
      <c r="F159" s="50" t="n"/>
      <c r="G159" s="28">
        <f>IF(AND(N(D159)&gt;0,N(E159)&gt;N(D159)),"Booked &gt; calls?",IFERROR(E159/D159,""))</f>
        <v/>
      </c>
      <c r="H159" s="26">
        <f>IFERROR(C159/D159,"")</f>
        <v/>
      </c>
      <c r="I159" s="26">
        <f>IF(AND(N(C159)&gt;0,N(E159)=0),"No jobs",IFERROR(C159/E159,""))</f>
        <v/>
      </c>
      <c r="J159" s="26">
        <f>IFERROR(F159/E159,"")</f>
        <v/>
      </c>
      <c r="K159" s="29">
        <f>IF(ISNUMBER(G159),(G159-Benchmarks!$C$5)*100,"")</f>
        <v/>
      </c>
    </row>
    <row r="160">
      <c r="A160" s="45" t="inlineStr">
        <is>
          <t>Dec</t>
        </is>
      </c>
      <c r="B160" s="46" t="inlineStr">
        <is>
          <t>Agency or marketing fee (spend only)</t>
        </is>
      </c>
      <c r="C160" s="50" t="n"/>
      <c r="D160" s="47" t="n"/>
      <c r="E160" s="47" t="n"/>
      <c r="F160" s="47" t="n"/>
      <c r="G160" s="21" t="inlineStr">
        <is>
          <t>Counted in Total</t>
        </is>
      </c>
    </row>
    <row r="161">
      <c r="A161" s="51" t="inlineStr">
        <is>
          <t>Dec</t>
        </is>
      </c>
      <c r="B161" s="52" t="inlineStr">
        <is>
          <t>Total</t>
        </is>
      </c>
      <c r="C161" s="32">
        <f>SUM(C153:C160)</f>
        <v/>
      </c>
      <c r="D161" s="33">
        <f>SUM(D153:D160)</f>
        <v/>
      </c>
      <c r="E161" s="33">
        <f>SUM(E153:E160)</f>
        <v/>
      </c>
      <c r="F161" s="32">
        <f>SUM(F153:F160)</f>
        <v/>
      </c>
      <c r="G161" s="34">
        <f>IFERROR(E161/D161,"")</f>
        <v/>
      </c>
      <c r="H161" s="32">
        <f>IFERROR(C161/D161,"")</f>
        <v/>
      </c>
      <c r="I161" s="32">
        <f>IF(AND(N(C161)&gt;0,N(E161)=0),"No jobs",IFERROR(C161/E161,""))</f>
        <v/>
      </c>
      <c r="J161" s="32">
        <f>IFERROR(F161/E161,"")</f>
        <v/>
      </c>
      <c r="K161" s="35">
        <f>IF(ISNUMBER(G161),(G161-Benchmarks!$C$5)*100,"")</f>
        <v/>
      </c>
    </row>
  </sheetData>
  <mergeCells count="3">
    <mergeCell ref="F2:K2"/>
    <mergeCell ref="A1:K1"/>
    <mergeCell ref="N1:O1"/>
  </mergeCells>
  <conditionalFormatting sqref="K5:K161">
    <cfRule type="expression" priority="1" dxfId="0">
      <formula>AND(ISNUMBER(K5),K5&gt;=0)</formula>
    </cfRule>
    <cfRule type="expression" priority="2" dxfId="1">
      <formula>AND(ISNUMBER(K5),K5&lt;0)</formula>
    </cfRule>
  </conditionalFormatting>
  <dataValidations count="1">
    <dataValidation sqref="C32:F32 C33:F33 C34:F34 C35:F35 C36:F36 C37:F37 C38:F38 C43:F43 C44:F44 C45:F45 C46:F46 C47:F47 C48:F48 C49:F49 C54:F54 C55:F55 C56:F56 C57:F57 C58:F58 C59:F59 C60:F60 C65:F65 C66:F66 C67:F67 C68:F68 C69:F69 C70:F70 C71:F71 C76:F76 C77:F77 C78:F78 C79:F79 C80:F80 C81:F81 C82:F82 C87:F87 C88:F88 C89:F89 C90:F90 C91:F91 C92:F92 C93:F93 C98:F98 C99:F99 C100:F100 C101:F101 C102:F102 C103:F103 C104:F104 C109:F109 C110:F110 C111:F111 C112:F112 C113:F113 C114:F114 C115:F115 C120:F120 C121:F121 C122:F122 C123:F123 C124:F124 C125:F125 C126:F126 C131:F131 C132:F132 C133:F133 C134:F134 C135:F135 C136:F136 C137:F137 C142:F142 C143:F143 C144:F144 C145:F145 C146:F146 C147:F147 C148:F148 C153:F153 C154:F154 C155:F155 C156:F156 C157:F157 C158:F158 C159:F159 N5 N6 N7 N8 N9 N10 N11 N12 N13 N14 N15 N16 O5 O6 O7 O8 O9 O10 O11 O12 O13 O14 O15 O16 Q5 Q6 Q7 Q8 Q9 Q10 Q11 Q12 Q13 Q14 Q15 Q16" showDropDown="0" showInputMessage="0" showErrorMessage="1" allowBlank="1" errorTitle="Numbers only" error="Type a number of 0 or more, with no $ sign or text." type="decimal" operator="greaterThanOrEqual">
      <formula1>0</formula1>
    </dataValidation>
  </dataValidations>
  <pageMargins left="0.4" right="0.4" top="1" bottom="1" header="0.5" footer="0.5"/>
  <pageSetup orientation="landscape" fitToHeight="0" fitToWidth="1"/>
  <headerFooter>
    <oddHeader/>
    <oddFooter>&amp;C&amp;8 Isoline Growth · Booked-Job Scorecard ·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Q161"/>
  <sheetViews>
    <sheetView showGridLines="0" zoomScale="100" workbookViewId="0">
      <pane xSplit="2" ySplit="3" topLeftCell="C4" activePane="bottomRight" state="frozen"/>
      <selection pane="topRight"/>
      <selection pane="bottomLeft"/>
      <selection pane="bottomRight" activeCell="A1" sqref="A1"/>
    </sheetView>
  </sheetViews>
  <sheetFormatPr baseColWidth="8" defaultRowHeight="15"/>
  <cols>
    <col width="9" customWidth="1" min="1" max="1"/>
    <col width="33" customWidth="1" min="2" max="2"/>
    <col width="12" customWidth="1" min="3" max="3"/>
    <col width="11" customWidth="1" min="4" max="4"/>
    <col width="11" customWidth="1" min="5" max="5"/>
    <col width="14" customWidth="1" min="6" max="6"/>
    <col width="11" customWidth="1" min="7" max="7"/>
    <col width="11" customWidth="1" min="8" max="8"/>
    <col width="12" customWidth="1" min="9" max="9"/>
    <col width="12" customWidth="1" min="10" max="10"/>
    <col width="13" customWidth="1" min="11" max="11"/>
    <col width="3" customWidth="1" min="12" max="12"/>
    <col width="8" customWidth="1" min="13" max="13"/>
    <col width="15" customWidth="1" min="14" max="14"/>
    <col width="15" customWidth="1" min="15" max="15"/>
    <col width="15" customWidth="1" min="16" max="16"/>
    <col width="15" customWidth="1" min="17" max="17"/>
  </cols>
  <sheetData>
    <row r="1" ht="32" customHeight="1">
      <c r="A1" s="8" t="inlineStr">
        <is>
          <t>Plumbing booked-job scorecard</t>
        </is>
      </c>
      <c r="L1" s="1" t="n"/>
      <c r="M1" s="9" t="inlineStr">
        <is>
          <t>Type here</t>
        </is>
      </c>
      <c r="N1" s="10" t="inlineStr">
        <is>
          <t>Calculated</t>
        </is>
      </c>
      <c r="P1" s="1" t="n"/>
      <c r="Q1" s="1" t="n"/>
    </row>
    <row r="2" ht="30" customHeight="1">
      <c r="A2" s="11" t="inlineStr">
        <is>
          <t>Company</t>
        </is>
      </c>
      <c r="B2" s="12" t="n"/>
      <c r="C2" s="13" t="inlineStr">
        <is>
          <t>Year</t>
        </is>
      </c>
      <c r="D2" s="14" t="n"/>
      <c r="E2" s="15" t="n"/>
      <c r="F2" s="16">
        <f>"Booking-rate benchmark: "&amp;TEXT(Benchmarks!$C$6,"0%")&amp;", ServiceTitan's June 2022 plumbing average."</f>
        <v/>
      </c>
      <c r="L2" s="15" t="n"/>
      <c r="M2" s="15" t="n"/>
      <c r="N2" s="15" t="n"/>
      <c r="O2" s="15" t="n"/>
      <c r="P2" s="15" t="n"/>
      <c r="Q2" s="15" t="n"/>
    </row>
    <row r="3" ht="54" customHeight="1">
      <c r="A3" s="18" t="inlineStr">
        <is>
          <t>Month</t>
        </is>
      </c>
      <c r="B3" s="18" t="inlineStr">
        <is>
          <t>Source</t>
        </is>
      </c>
      <c r="C3" s="18" t="inlineStr">
        <is>
          <t>Spend</t>
        </is>
      </c>
      <c r="D3" s="18" t="inlineStr">
        <is>
          <t>Calls / leads</t>
        </is>
      </c>
      <c r="E3" s="18" t="inlineStr">
        <is>
          <t>Booked jobs</t>
        </is>
      </c>
      <c r="F3" s="18" t="inlineStr">
        <is>
          <t>Revenue from those jobs</t>
        </is>
      </c>
      <c r="G3" s="18" t="inlineStr">
        <is>
          <t>Booking rate</t>
        </is>
      </c>
      <c r="H3" s="18" t="inlineStr">
        <is>
          <t>Cost per lead</t>
        </is>
      </c>
      <c r="I3" s="18" t="inlineStr">
        <is>
          <t>Cost per booked job</t>
        </is>
      </c>
      <c r="J3" s="18" t="inlineStr">
        <is>
          <t>Revenue per booked job</t>
        </is>
      </c>
      <c r="K3" s="18" t="inlineStr">
        <is>
          <t>vs benchmark booking rate</t>
        </is>
      </c>
      <c r="M3" s="18" t="inlineStr">
        <is>
          <t>Month</t>
        </is>
      </c>
      <c r="N3" s="19" t="inlineStr">
        <is>
          <t>After-hours calls</t>
        </is>
      </c>
      <c r="O3" s="19" t="inlineStr">
        <is>
          <t>After-hours booked jobs</t>
        </is>
      </c>
      <c r="P3" s="19" t="inlineStr">
        <is>
          <t>After-hours booking rate</t>
        </is>
      </c>
      <c r="Q3" s="19" t="inlineStr">
        <is>
          <t>After-hours share of all calls</t>
        </is>
      </c>
    </row>
    <row r="4" ht="22" customHeight="1">
      <c r="A4" s="20" t="inlineStr">
        <is>
          <t>Year at a glance</t>
        </is>
      </c>
      <c r="C4" s="21" t="inlineStr">
        <is>
          <t>Fills in from the monthly sections below. Months not filled in yet show as blank here and as zero in the chart.</t>
        </is>
      </c>
      <c r="M4" s="22" t="inlineStr">
        <is>
          <t>Start</t>
        </is>
      </c>
      <c r="N4" s="15" t="n"/>
      <c r="O4" s="15" t="n"/>
      <c r="P4" s="15" t="n"/>
      <c r="Q4" s="15" t="n"/>
    </row>
    <row r="5">
      <c r="A5" s="24" t="inlineStr">
        <is>
          <t>Jan</t>
        </is>
      </c>
      <c r="B5" s="25" t="inlineStr">
        <is>
          <t>All sources</t>
        </is>
      </c>
      <c r="C5" s="26">
        <f>IF(AND(C40=0,C40=0,D40=0),"",C40)</f>
        <v/>
      </c>
      <c r="D5" s="27">
        <f>IF(AND(D40=0,C40=0,D40=0),"",D40)</f>
        <v/>
      </c>
      <c r="E5" s="27">
        <f>IF(AND(E40=0,C40=0,D40=0),"",E40)</f>
        <v/>
      </c>
      <c r="F5" s="26">
        <f>IF(AND(F40=0,C40=0,D40=0),"",F40)</f>
        <v/>
      </c>
      <c r="G5" s="28">
        <f>IFERROR(E5/D5,"")</f>
        <v/>
      </c>
      <c r="H5" s="26">
        <f>IFERROR(C5/D5,"")</f>
        <v/>
      </c>
      <c r="I5" s="26">
        <f>IF(AND(N(C5)&gt;0,N(E5)=0),"No jobs",IFERROR(C5/E5,""))</f>
        <v/>
      </c>
      <c r="J5" s="26">
        <f>IFERROR(F5/E5,"")</f>
        <v/>
      </c>
      <c r="K5" s="29">
        <f>IF(ISNUMBER(G5),(G5-Benchmarks!$C$6)*100,"")</f>
        <v/>
      </c>
      <c r="M5" s="24" t="inlineStr">
        <is>
          <t>Jan</t>
        </is>
      </c>
      <c r="N5" s="23" t="n"/>
      <c r="O5" s="23" t="n"/>
      <c r="P5" s="28">
        <f>IFERROR(O5/N5,"")</f>
        <v/>
      </c>
      <c r="Q5" s="28">
        <f>IFERROR(N5/D40,"")</f>
        <v/>
      </c>
    </row>
    <row r="6">
      <c r="A6" s="24" t="inlineStr">
        <is>
          <t>Feb</t>
        </is>
      </c>
      <c r="B6" s="25" t="inlineStr">
        <is>
          <t>All sources</t>
        </is>
      </c>
      <c r="C6" s="26">
        <f>IF(AND(C51=0,C51=0,D51=0),"",C51)</f>
        <v/>
      </c>
      <c r="D6" s="27">
        <f>IF(AND(D51=0,C51=0,D51=0),"",D51)</f>
        <v/>
      </c>
      <c r="E6" s="27">
        <f>IF(AND(E51=0,C51=0,D51=0),"",E51)</f>
        <v/>
      </c>
      <c r="F6" s="26">
        <f>IF(AND(F51=0,C51=0,D51=0),"",F51)</f>
        <v/>
      </c>
      <c r="G6" s="28">
        <f>IFERROR(E6/D6,"")</f>
        <v/>
      </c>
      <c r="H6" s="26">
        <f>IFERROR(C6/D6,"")</f>
        <v/>
      </c>
      <c r="I6" s="26">
        <f>IF(AND(N(C6)&gt;0,N(E6)=0),"No jobs",IFERROR(C6/E6,""))</f>
        <v/>
      </c>
      <c r="J6" s="26">
        <f>IFERROR(F6/E6,"")</f>
        <v/>
      </c>
      <c r="K6" s="29">
        <f>IF(ISNUMBER(G6),(G6-Benchmarks!$C$6)*100,"")</f>
        <v/>
      </c>
      <c r="M6" s="24" t="inlineStr">
        <is>
          <t>Feb</t>
        </is>
      </c>
      <c r="N6" s="23" t="n"/>
      <c r="O6" s="23" t="n"/>
      <c r="P6" s="28">
        <f>IFERROR(O6/N6,"")</f>
        <v/>
      </c>
      <c r="Q6" s="28">
        <f>IFERROR(N6/D51,"")</f>
        <v/>
      </c>
    </row>
    <row r="7">
      <c r="A7" s="24" t="inlineStr">
        <is>
          <t>Mar</t>
        </is>
      </c>
      <c r="B7" s="25" t="inlineStr">
        <is>
          <t>All sources</t>
        </is>
      </c>
      <c r="C7" s="26">
        <f>IF(AND(C62=0,C62=0,D62=0),"",C62)</f>
        <v/>
      </c>
      <c r="D7" s="27">
        <f>IF(AND(D62=0,C62=0,D62=0),"",D62)</f>
        <v/>
      </c>
      <c r="E7" s="27">
        <f>IF(AND(E62=0,C62=0,D62=0),"",E62)</f>
        <v/>
      </c>
      <c r="F7" s="26">
        <f>IF(AND(F62=0,C62=0,D62=0),"",F62)</f>
        <v/>
      </c>
      <c r="G7" s="28">
        <f>IFERROR(E7/D7,"")</f>
        <v/>
      </c>
      <c r="H7" s="26">
        <f>IFERROR(C7/D7,"")</f>
        <v/>
      </c>
      <c r="I7" s="26">
        <f>IF(AND(N(C7)&gt;0,N(E7)=0),"No jobs",IFERROR(C7/E7,""))</f>
        <v/>
      </c>
      <c r="J7" s="26">
        <f>IFERROR(F7/E7,"")</f>
        <v/>
      </c>
      <c r="K7" s="29">
        <f>IF(ISNUMBER(G7),(G7-Benchmarks!$C$6)*100,"")</f>
        <v/>
      </c>
      <c r="M7" s="24" t="inlineStr">
        <is>
          <t>Mar</t>
        </is>
      </c>
      <c r="N7" s="23" t="n"/>
      <c r="O7" s="23" t="n"/>
      <c r="P7" s="28">
        <f>IFERROR(O7/N7,"")</f>
        <v/>
      </c>
      <c r="Q7" s="28">
        <f>IFERROR(N7/D62,"")</f>
        <v/>
      </c>
    </row>
    <row r="8">
      <c r="A8" s="24" t="inlineStr">
        <is>
          <t>Apr</t>
        </is>
      </c>
      <c r="B8" s="25" t="inlineStr">
        <is>
          <t>All sources</t>
        </is>
      </c>
      <c r="C8" s="26">
        <f>IF(AND(C73=0,C73=0,D73=0),"",C73)</f>
        <v/>
      </c>
      <c r="D8" s="27">
        <f>IF(AND(D73=0,C73=0,D73=0),"",D73)</f>
        <v/>
      </c>
      <c r="E8" s="27">
        <f>IF(AND(E73=0,C73=0,D73=0),"",E73)</f>
        <v/>
      </c>
      <c r="F8" s="26">
        <f>IF(AND(F73=0,C73=0,D73=0),"",F73)</f>
        <v/>
      </c>
      <c r="G8" s="28">
        <f>IFERROR(E8/D8,"")</f>
        <v/>
      </c>
      <c r="H8" s="26">
        <f>IFERROR(C8/D8,"")</f>
        <v/>
      </c>
      <c r="I8" s="26">
        <f>IF(AND(N(C8)&gt;0,N(E8)=0),"No jobs",IFERROR(C8/E8,""))</f>
        <v/>
      </c>
      <c r="J8" s="26">
        <f>IFERROR(F8/E8,"")</f>
        <v/>
      </c>
      <c r="K8" s="29">
        <f>IF(ISNUMBER(G8),(G8-Benchmarks!$C$6)*100,"")</f>
        <v/>
      </c>
      <c r="M8" s="24" t="inlineStr">
        <is>
          <t>Apr</t>
        </is>
      </c>
      <c r="N8" s="23" t="n"/>
      <c r="O8" s="23" t="n"/>
      <c r="P8" s="28">
        <f>IFERROR(O8/N8,"")</f>
        <v/>
      </c>
      <c r="Q8" s="28">
        <f>IFERROR(N8/D73,"")</f>
        <v/>
      </c>
    </row>
    <row r="9">
      <c r="A9" s="24" t="inlineStr">
        <is>
          <t>May</t>
        </is>
      </c>
      <c r="B9" s="25" t="inlineStr">
        <is>
          <t>All sources</t>
        </is>
      </c>
      <c r="C9" s="26">
        <f>IF(AND(C84=0,C84=0,D84=0),"",C84)</f>
        <v/>
      </c>
      <c r="D9" s="27">
        <f>IF(AND(D84=0,C84=0,D84=0),"",D84)</f>
        <v/>
      </c>
      <c r="E9" s="27">
        <f>IF(AND(E84=0,C84=0,D84=0),"",E84)</f>
        <v/>
      </c>
      <c r="F9" s="26">
        <f>IF(AND(F84=0,C84=0,D84=0),"",F84)</f>
        <v/>
      </c>
      <c r="G9" s="28">
        <f>IFERROR(E9/D9,"")</f>
        <v/>
      </c>
      <c r="H9" s="26">
        <f>IFERROR(C9/D9,"")</f>
        <v/>
      </c>
      <c r="I9" s="26">
        <f>IF(AND(N(C9)&gt;0,N(E9)=0),"No jobs",IFERROR(C9/E9,""))</f>
        <v/>
      </c>
      <c r="J9" s="26">
        <f>IFERROR(F9/E9,"")</f>
        <v/>
      </c>
      <c r="K9" s="29">
        <f>IF(ISNUMBER(G9),(G9-Benchmarks!$C$6)*100,"")</f>
        <v/>
      </c>
      <c r="M9" s="24" t="inlineStr">
        <is>
          <t>May</t>
        </is>
      </c>
      <c r="N9" s="23" t="n"/>
      <c r="O9" s="23" t="n"/>
      <c r="P9" s="28">
        <f>IFERROR(O9/N9,"")</f>
        <v/>
      </c>
      <c r="Q9" s="28">
        <f>IFERROR(N9/D84,"")</f>
        <v/>
      </c>
    </row>
    <row r="10">
      <c r="A10" s="24" t="inlineStr">
        <is>
          <t>Jun</t>
        </is>
      </c>
      <c r="B10" s="25" t="inlineStr">
        <is>
          <t>All sources</t>
        </is>
      </c>
      <c r="C10" s="26">
        <f>IF(AND(C95=0,C95=0,D95=0),"",C95)</f>
        <v/>
      </c>
      <c r="D10" s="27">
        <f>IF(AND(D95=0,C95=0,D95=0),"",D95)</f>
        <v/>
      </c>
      <c r="E10" s="27">
        <f>IF(AND(E95=0,C95=0,D95=0),"",E95)</f>
        <v/>
      </c>
      <c r="F10" s="26">
        <f>IF(AND(F95=0,C95=0,D95=0),"",F95)</f>
        <v/>
      </c>
      <c r="G10" s="28">
        <f>IFERROR(E10/D10,"")</f>
        <v/>
      </c>
      <c r="H10" s="26">
        <f>IFERROR(C10/D10,"")</f>
        <v/>
      </c>
      <c r="I10" s="26">
        <f>IF(AND(N(C10)&gt;0,N(E10)=0),"No jobs",IFERROR(C10/E10,""))</f>
        <v/>
      </c>
      <c r="J10" s="26">
        <f>IFERROR(F10/E10,"")</f>
        <v/>
      </c>
      <c r="K10" s="29">
        <f>IF(ISNUMBER(G10),(G10-Benchmarks!$C$6)*100,"")</f>
        <v/>
      </c>
      <c r="M10" s="24" t="inlineStr">
        <is>
          <t>Jun</t>
        </is>
      </c>
      <c r="N10" s="23" t="n"/>
      <c r="O10" s="23" t="n"/>
      <c r="P10" s="28">
        <f>IFERROR(O10/N10,"")</f>
        <v/>
      </c>
      <c r="Q10" s="28">
        <f>IFERROR(N10/D95,"")</f>
        <v/>
      </c>
    </row>
    <row r="11">
      <c r="A11" s="24" t="inlineStr">
        <is>
          <t>Jul</t>
        </is>
      </c>
      <c r="B11" s="25" t="inlineStr">
        <is>
          <t>All sources</t>
        </is>
      </c>
      <c r="C11" s="26">
        <f>IF(AND(C106=0,C106=0,D106=0),"",C106)</f>
        <v/>
      </c>
      <c r="D11" s="27">
        <f>IF(AND(D106=0,C106=0,D106=0),"",D106)</f>
        <v/>
      </c>
      <c r="E11" s="27">
        <f>IF(AND(E106=0,C106=0,D106=0),"",E106)</f>
        <v/>
      </c>
      <c r="F11" s="26">
        <f>IF(AND(F106=0,C106=0,D106=0),"",F106)</f>
        <v/>
      </c>
      <c r="G11" s="28">
        <f>IFERROR(E11/D11,"")</f>
        <v/>
      </c>
      <c r="H11" s="26">
        <f>IFERROR(C11/D11,"")</f>
        <v/>
      </c>
      <c r="I11" s="26">
        <f>IF(AND(N(C11)&gt;0,N(E11)=0),"No jobs",IFERROR(C11/E11,""))</f>
        <v/>
      </c>
      <c r="J11" s="26">
        <f>IFERROR(F11/E11,"")</f>
        <v/>
      </c>
      <c r="K11" s="29">
        <f>IF(ISNUMBER(G11),(G11-Benchmarks!$C$6)*100,"")</f>
        <v/>
      </c>
      <c r="M11" s="24" t="inlineStr">
        <is>
          <t>Jul</t>
        </is>
      </c>
      <c r="N11" s="23" t="n"/>
      <c r="O11" s="23" t="n"/>
      <c r="P11" s="28">
        <f>IFERROR(O11/N11,"")</f>
        <v/>
      </c>
      <c r="Q11" s="28">
        <f>IFERROR(N11/D106,"")</f>
        <v/>
      </c>
    </row>
    <row r="12">
      <c r="A12" s="24" t="inlineStr">
        <is>
          <t>Aug</t>
        </is>
      </c>
      <c r="B12" s="25" t="inlineStr">
        <is>
          <t>All sources</t>
        </is>
      </c>
      <c r="C12" s="26">
        <f>IF(AND(C117=0,C117=0,D117=0),"",C117)</f>
        <v/>
      </c>
      <c r="D12" s="27">
        <f>IF(AND(D117=0,C117=0,D117=0),"",D117)</f>
        <v/>
      </c>
      <c r="E12" s="27">
        <f>IF(AND(E117=0,C117=0,D117=0),"",E117)</f>
        <v/>
      </c>
      <c r="F12" s="26">
        <f>IF(AND(F117=0,C117=0,D117=0),"",F117)</f>
        <v/>
      </c>
      <c r="G12" s="28">
        <f>IFERROR(E12/D12,"")</f>
        <v/>
      </c>
      <c r="H12" s="26">
        <f>IFERROR(C12/D12,"")</f>
        <v/>
      </c>
      <c r="I12" s="26">
        <f>IF(AND(N(C12)&gt;0,N(E12)=0),"No jobs",IFERROR(C12/E12,""))</f>
        <v/>
      </c>
      <c r="J12" s="26">
        <f>IFERROR(F12/E12,"")</f>
        <v/>
      </c>
      <c r="K12" s="29">
        <f>IF(ISNUMBER(G12),(G12-Benchmarks!$C$6)*100,"")</f>
        <v/>
      </c>
      <c r="M12" s="24" t="inlineStr">
        <is>
          <t>Aug</t>
        </is>
      </c>
      <c r="N12" s="23" t="n"/>
      <c r="O12" s="23" t="n"/>
      <c r="P12" s="28">
        <f>IFERROR(O12/N12,"")</f>
        <v/>
      </c>
      <c r="Q12" s="28">
        <f>IFERROR(N12/D117,"")</f>
        <v/>
      </c>
    </row>
    <row r="13">
      <c r="A13" s="24" t="inlineStr">
        <is>
          <t>Sep</t>
        </is>
      </c>
      <c r="B13" s="25" t="inlineStr">
        <is>
          <t>All sources</t>
        </is>
      </c>
      <c r="C13" s="26">
        <f>IF(AND(C128=0,C128=0,D128=0),"",C128)</f>
        <v/>
      </c>
      <c r="D13" s="27">
        <f>IF(AND(D128=0,C128=0,D128=0),"",D128)</f>
        <v/>
      </c>
      <c r="E13" s="27">
        <f>IF(AND(E128=0,C128=0,D128=0),"",E128)</f>
        <v/>
      </c>
      <c r="F13" s="26">
        <f>IF(AND(F128=0,C128=0,D128=0),"",F128)</f>
        <v/>
      </c>
      <c r="G13" s="28">
        <f>IFERROR(E13/D13,"")</f>
        <v/>
      </c>
      <c r="H13" s="26">
        <f>IFERROR(C13/D13,"")</f>
        <v/>
      </c>
      <c r="I13" s="26">
        <f>IF(AND(N(C13)&gt;0,N(E13)=0),"No jobs",IFERROR(C13/E13,""))</f>
        <v/>
      </c>
      <c r="J13" s="26">
        <f>IFERROR(F13/E13,"")</f>
        <v/>
      </c>
      <c r="K13" s="29">
        <f>IF(ISNUMBER(G13),(G13-Benchmarks!$C$6)*100,"")</f>
        <v/>
      </c>
      <c r="M13" s="24" t="inlineStr">
        <is>
          <t>Sep</t>
        </is>
      </c>
      <c r="N13" s="23" t="n"/>
      <c r="O13" s="23" t="n"/>
      <c r="P13" s="28">
        <f>IFERROR(O13/N13,"")</f>
        <v/>
      </c>
      <c r="Q13" s="28">
        <f>IFERROR(N13/D128,"")</f>
        <v/>
      </c>
    </row>
    <row r="14">
      <c r="A14" s="24" t="inlineStr">
        <is>
          <t>Oct</t>
        </is>
      </c>
      <c r="B14" s="25" t="inlineStr">
        <is>
          <t>All sources</t>
        </is>
      </c>
      <c r="C14" s="26">
        <f>IF(AND(C139=0,C139=0,D139=0),"",C139)</f>
        <v/>
      </c>
      <c r="D14" s="27">
        <f>IF(AND(D139=0,C139=0,D139=0),"",D139)</f>
        <v/>
      </c>
      <c r="E14" s="27">
        <f>IF(AND(E139=0,C139=0,D139=0),"",E139)</f>
        <v/>
      </c>
      <c r="F14" s="26">
        <f>IF(AND(F139=0,C139=0,D139=0),"",F139)</f>
        <v/>
      </c>
      <c r="G14" s="28">
        <f>IFERROR(E14/D14,"")</f>
        <v/>
      </c>
      <c r="H14" s="26">
        <f>IFERROR(C14/D14,"")</f>
        <v/>
      </c>
      <c r="I14" s="26">
        <f>IF(AND(N(C14)&gt;0,N(E14)=0),"No jobs",IFERROR(C14/E14,""))</f>
        <v/>
      </c>
      <c r="J14" s="26">
        <f>IFERROR(F14/E14,"")</f>
        <v/>
      </c>
      <c r="K14" s="29">
        <f>IF(ISNUMBER(G14),(G14-Benchmarks!$C$6)*100,"")</f>
        <v/>
      </c>
      <c r="M14" s="24" t="inlineStr">
        <is>
          <t>Oct</t>
        </is>
      </c>
      <c r="N14" s="23" t="n"/>
      <c r="O14" s="23" t="n"/>
      <c r="P14" s="28">
        <f>IFERROR(O14/N14,"")</f>
        <v/>
      </c>
      <c r="Q14" s="28">
        <f>IFERROR(N14/D139,"")</f>
        <v/>
      </c>
    </row>
    <row r="15">
      <c r="A15" s="24" t="inlineStr">
        <is>
          <t>Nov</t>
        </is>
      </c>
      <c r="B15" s="25" t="inlineStr">
        <is>
          <t>All sources</t>
        </is>
      </c>
      <c r="C15" s="26">
        <f>IF(AND(C150=0,C150=0,D150=0),"",C150)</f>
        <v/>
      </c>
      <c r="D15" s="27">
        <f>IF(AND(D150=0,C150=0,D150=0),"",D150)</f>
        <v/>
      </c>
      <c r="E15" s="27">
        <f>IF(AND(E150=0,C150=0,D150=0),"",E150)</f>
        <v/>
      </c>
      <c r="F15" s="26">
        <f>IF(AND(F150=0,C150=0,D150=0),"",F150)</f>
        <v/>
      </c>
      <c r="G15" s="28">
        <f>IFERROR(E15/D15,"")</f>
        <v/>
      </c>
      <c r="H15" s="26">
        <f>IFERROR(C15/D15,"")</f>
        <v/>
      </c>
      <c r="I15" s="26">
        <f>IF(AND(N(C15)&gt;0,N(E15)=0),"No jobs",IFERROR(C15/E15,""))</f>
        <v/>
      </c>
      <c r="J15" s="26">
        <f>IFERROR(F15/E15,"")</f>
        <v/>
      </c>
      <c r="K15" s="29">
        <f>IF(ISNUMBER(G15),(G15-Benchmarks!$C$6)*100,"")</f>
        <v/>
      </c>
      <c r="M15" s="24" t="inlineStr">
        <is>
          <t>Nov</t>
        </is>
      </c>
      <c r="N15" s="23" t="n"/>
      <c r="O15" s="23" t="n"/>
      <c r="P15" s="28">
        <f>IFERROR(O15/N15,"")</f>
        <v/>
      </c>
      <c r="Q15" s="28">
        <f>IFERROR(N15/D150,"")</f>
        <v/>
      </c>
    </row>
    <row r="16">
      <c r="A16" s="24" t="inlineStr">
        <is>
          <t>Dec</t>
        </is>
      </c>
      <c r="B16" s="25" t="inlineStr">
        <is>
          <t>All sources</t>
        </is>
      </c>
      <c r="C16" s="26">
        <f>IF(AND(C161=0,C161=0,D161=0),"",C161)</f>
        <v/>
      </c>
      <c r="D16" s="27">
        <f>IF(AND(D161=0,C161=0,D161=0),"",D161)</f>
        <v/>
      </c>
      <c r="E16" s="27">
        <f>IF(AND(E161=0,C161=0,D161=0),"",E161)</f>
        <v/>
      </c>
      <c r="F16" s="26">
        <f>IF(AND(F161=0,C161=0,D161=0),"",F161)</f>
        <v/>
      </c>
      <c r="G16" s="28">
        <f>IFERROR(E16/D16,"")</f>
        <v/>
      </c>
      <c r="H16" s="26">
        <f>IFERROR(C16/D16,"")</f>
        <v/>
      </c>
      <c r="I16" s="26">
        <f>IF(AND(N(C16)&gt;0,N(E16)=0),"No jobs",IFERROR(C16/E16,""))</f>
        <v/>
      </c>
      <c r="J16" s="26">
        <f>IFERROR(F16/E16,"")</f>
        <v/>
      </c>
      <c r="K16" s="29">
        <f>IF(ISNUMBER(G16),(G16-Benchmarks!$C$6)*100,"")</f>
        <v/>
      </c>
      <c r="M16" s="24" t="inlineStr">
        <is>
          <t>Dec</t>
        </is>
      </c>
      <c r="N16" s="23" t="n"/>
      <c r="O16" s="23" t="n"/>
      <c r="P16" s="28">
        <f>IFERROR(O16/N16,"")</f>
        <v/>
      </c>
      <c r="Q16" s="28">
        <f>IFERROR(N16/D161,"")</f>
        <v/>
      </c>
    </row>
    <row r="17">
      <c r="A17" s="31" t="inlineStr">
        <is>
          <t>Year</t>
        </is>
      </c>
      <c r="B17" s="31" t="inlineStr">
        <is>
          <t>All sources, year to date</t>
        </is>
      </c>
      <c r="C17" s="32">
        <f>SUM(C5:C16)</f>
        <v/>
      </c>
      <c r="D17" s="33">
        <f>SUM(D5:D16)</f>
        <v/>
      </c>
      <c r="E17" s="33">
        <f>SUM(E5:E16)</f>
        <v/>
      </c>
      <c r="F17" s="32">
        <f>SUM(F5:F16)</f>
        <v/>
      </c>
      <c r="G17" s="34">
        <f>IFERROR(E17/D17,"")</f>
        <v/>
      </c>
      <c r="H17" s="32">
        <f>IFERROR(C17/D17,"")</f>
        <v/>
      </c>
      <c r="I17" s="32">
        <f>IF(AND(N(C17)&gt;0,N(E17)=0),"No jobs",IFERROR(C17/E17,""))</f>
        <v/>
      </c>
      <c r="J17" s="32">
        <f>IFERROR(F17/E17,"")</f>
        <v/>
      </c>
      <c r="K17" s="35">
        <f>IF(ISNUMBER(G17),(G17-Benchmarks!$C$6)*100,"")</f>
        <v/>
      </c>
      <c r="M17" s="36" t="inlineStr">
        <is>
          <t>Year</t>
        </is>
      </c>
      <c r="N17" s="37">
        <f>SUM(N5:N16)</f>
        <v/>
      </c>
      <c r="O17" s="37">
        <f>SUM(O5:O16)</f>
        <v/>
      </c>
      <c r="P17" s="38">
        <f>IFERROR(O17/N17,"")</f>
        <v/>
      </c>
      <c r="Q17" s="38">
        <f>IFERROR(N17/D17,"")</f>
        <v/>
      </c>
    </row>
    <row r="18">
      <c r="M18" s="41" t="inlineStr">
        <is>
          <t>ServiceTitan (June 2022): small shops booked about 9% of calls after 6 pm, all trades.</t>
        </is>
      </c>
    </row>
    <row r="19" ht="22" customHeight="1">
      <c r="A19" s="42" t="inlineStr">
        <is>
          <t>Year by source</t>
        </is>
      </c>
      <c r="B19" s="43" t="n"/>
      <c r="C19" s="43" t="n"/>
      <c r="D19" s="43" t="n"/>
      <c r="E19" s="43" t="n"/>
      <c r="F19" s="44" t="inlineStr">
        <is>
          <t>Which sources book jobs, and what each booked job costs</t>
        </is>
      </c>
      <c r="G19" s="43" t="n"/>
      <c r="H19" s="43" t="n"/>
      <c r="I19" s="43" t="n"/>
      <c r="J19" s="43" t="n"/>
      <c r="K19" s="43" t="n"/>
    </row>
    <row r="20">
      <c r="A20" s="45" t="inlineStr">
        <is>
          <t>Year</t>
        </is>
      </c>
      <c r="B20" s="46" t="inlineStr">
        <is>
          <t>Google Business Profile / Maps</t>
        </is>
      </c>
      <c r="C20" s="26">
        <f>SUMIF($B$31:$B$161,$B20,$C$31:$C$161)</f>
        <v/>
      </c>
      <c r="D20" s="27">
        <f>SUMIF($B$31:$B$161,$B20,$D$31:$D$161)</f>
        <v/>
      </c>
      <c r="E20" s="27">
        <f>SUMIF($B$31:$B$161,$B20,$E$31:$E$161)</f>
        <v/>
      </c>
      <c r="F20" s="26">
        <f>SUMIF($B$31:$B$161,$B20,$F$31:$F$161)</f>
        <v/>
      </c>
      <c r="G20" s="28">
        <f>IF(AND(N(D20)&gt;0,N(E20)&gt;N(D20)),"Booked &gt; calls?",IFERROR(E20/D20,""))</f>
        <v/>
      </c>
      <c r="H20" s="26">
        <f>IFERROR(C20/D20,"")</f>
        <v/>
      </c>
      <c r="I20" s="26">
        <f>IF(AND(N(C20)&gt;0,N(E20)=0),"No jobs",IFERROR(C20/E20,""))</f>
        <v/>
      </c>
      <c r="J20" s="26">
        <f>IFERROR(F20/E20,"")</f>
        <v/>
      </c>
      <c r="K20" s="29">
        <f>IF(ISNUMBER(G20),(G20-Benchmarks!$C$6)*100,"")</f>
        <v/>
      </c>
    </row>
    <row r="21">
      <c r="A21" s="45" t="inlineStr">
        <is>
          <t>Year</t>
        </is>
      </c>
      <c r="B21" s="46" t="inlineStr">
        <is>
          <t>Local Services Ads</t>
        </is>
      </c>
      <c r="C21" s="26">
        <f>SUMIF($B$31:$B$161,$B21,$C$31:$C$161)</f>
        <v/>
      </c>
      <c r="D21" s="27">
        <f>SUMIF($B$31:$B$161,$B21,$D$31:$D$161)</f>
        <v/>
      </c>
      <c r="E21" s="27">
        <f>SUMIF($B$31:$B$161,$B21,$E$31:$E$161)</f>
        <v/>
      </c>
      <c r="F21" s="26">
        <f>SUMIF($B$31:$B$161,$B21,$F$31:$F$161)</f>
        <v/>
      </c>
      <c r="G21" s="28">
        <f>IF(AND(N(D21)&gt;0,N(E21)&gt;N(D21)),"Booked &gt; calls?",IFERROR(E21/D21,""))</f>
        <v/>
      </c>
      <c r="H21" s="26">
        <f>IFERROR(C21/D21,"")</f>
        <v/>
      </c>
      <c r="I21" s="26">
        <f>IF(AND(N(C21)&gt;0,N(E21)=0),"No jobs",IFERROR(C21/E21,""))</f>
        <v/>
      </c>
      <c r="J21" s="26">
        <f>IFERROR(F21/E21,"")</f>
        <v/>
      </c>
      <c r="K21" s="29">
        <f>IF(ISNUMBER(G21),(G21-Benchmarks!$C$6)*100,"")</f>
        <v/>
      </c>
    </row>
    <row r="22">
      <c r="A22" s="45" t="inlineStr">
        <is>
          <t>Year</t>
        </is>
      </c>
      <c r="B22" s="46" t="inlineStr">
        <is>
          <t>Google Ads</t>
        </is>
      </c>
      <c r="C22" s="26">
        <f>SUMIF($B$31:$B$161,$B22,$C$31:$C$161)</f>
        <v/>
      </c>
      <c r="D22" s="27">
        <f>SUMIF($B$31:$B$161,$B22,$D$31:$D$161)</f>
        <v/>
      </c>
      <c r="E22" s="27">
        <f>SUMIF($B$31:$B$161,$B22,$E$31:$E$161)</f>
        <v/>
      </c>
      <c r="F22" s="26">
        <f>SUMIF($B$31:$B$161,$B22,$F$31:$F$161)</f>
        <v/>
      </c>
      <c r="G22" s="28">
        <f>IF(AND(N(D22)&gt;0,N(E22)&gt;N(D22)),"Booked &gt; calls?",IFERROR(E22/D22,""))</f>
        <v/>
      </c>
      <c r="H22" s="26">
        <f>IFERROR(C22/D22,"")</f>
        <v/>
      </c>
      <c r="I22" s="26">
        <f>IF(AND(N(C22)&gt;0,N(E22)=0),"No jobs",IFERROR(C22/E22,""))</f>
        <v/>
      </c>
      <c r="J22" s="26">
        <f>IFERROR(F22/E22,"")</f>
        <v/>
      </c>
      <c r="K22" s="29">
        <f>IF(ISNUMBER(G22),(G22-Benchmarks!$C$6)*100,"")</f>
        <v/>
      </c>
    </row>
    <row r="23">
      <c r="A23" s="45" t="inlineStr">
        <is>
          <t>Year</t>
        </is>
      </c>
      <c r="B23" s="46" t="inlineStr">
        <is>
          <t>Website and organic</t>
        </is>
      </c>
      <c r="C23" s="26">
        <f>SUMIF($B$31:$B$161,$B23,$C$31:$C$161)</f>
        <v/>
      </c>
      <c r="D23" s="27">
        <f>SUMIF($B$31:$B$161,$B23,$D$31:$D$161)</f>
        <v/>
      </c>
      <c r="E23" s="27">
        <f>SUMIF($B$31:$B$161,$B23,$E$31:$E$161)</f>
        <v/>
      </c>
      <c r="F23" s="26">
        <f>SUMIF($B$31:$B$161,$B23,$F$31:$F$161)</f>
        <v/>
      </c>
      <c r="G23" s="28">
        <f>IF(AND(N(D23)&gt;0,N(E23)&gt;N(D23)),"Booked &gt; calls?",IFERROR(E23/D23,""))</f>
        <v/>
      </c>
      <c r="H23" s="26">
        <f>IFERROR(C23/D23,"")</f>
        <v/>
      </c>
      <c r="I23" s="26">
        <f>IF(AND(N(C23)&gt;0,N(E23)=0),"No jobs",IFERROR(C23/E23,""))</f>
        <v/>
      </c>
      <c r="J23" s="26">
        <f>IFERROR(F23/E23,"")</f>
        <v/>
      </c>
      <c r="K23" s="29">
        <f>IF(ISNUMBER(G23),(G23-Benchmarks!$C$6)*100,"")</f>
        <v/>
      </c>
    </row>
    <row r="24">
      <c r="A24" s="45" t="inlineStr">
        <is>
          <t>Year</t>
        </is>
      </c>
      <c r="B24" s="46" t="inlineStr">
        <is>
          <t>Referral and repeat</t>
        </is>
      </c>
      <c r="C24" s="26">
        <f>SUMIF($B$31:$B$161,$B24,$C$31:$C$161)</f>
        <v/>
      </c>
      <c r="D24" s="27">
        <f>SUMIF($B$31:$B$161,$B24,$D$31:$D$161)</f>
        <v/>
      </c>
      <c r="E24" s="27">
        <f>SUMIF($B$31:$B$161,$B24,$E$31:$E$161)</f>
        <v/>
      </c>
      <c r="F24" s="26">
        <f>SUMIF($B$31:$B$161,$B24,$F$31:$F$161)</f>
        <v/>
      </c>
      <c r="G24" s="28">
        <f>IF(AND(N(D24)&gt;0,N(E24)&gt;N(D24)),"Booked &gt; calls?",IFERROR(E24/D24,""))</f>
        <v/>
      </c>
      <c r="H24" s="26">
        <f>IFERROR(C24/D24,"")</f>
        <v/>
      </c>
      <c r="I24" s="26">
        <f>IF(AND(N(C24)&gt;0,N(E24)=0),"No jobs",IFERROR(C24/E24,""))</f>
        <v/>
      </c>
      <c r="J24" s="26">
        <f>IFERROR(F24/E24,"")</f>
        <v/>
      </c>
      <c r="K24" s="29">
        <f>IF(ISNUMBER(G24),(G24-Benchmarks!$C$6)*100,"")</f>
        <v/>
      </c>
    </row>
    <row r="25">
      <c r="A25" s="45" t="inlineStr">
        <is>
          <t>Year</t>
        </is>
      </c>
      <c r="B25" s="46" t="inlineStr">
        <is>
          <t>Lead marketplaces</t>
        </is>
      </c>
      <c r="C25" s="26">
        <f>SUMIF($B$31:$B$161,$B25,$C$31:$C$161)</f>
        <v/>
      </c>
      <c r="D25" s="27">
        <f>SUMIF($B$31:$B$161,$B25,$D$31:$D$161)</f>
        <v/>
      </c>
      <c r="E25" s="27">
        <f>SUMIF($B$31:$B$161,$B25,$E$31:$E$161)</f>
        <v/>
      </c>
      <c r="F25" s="26">
        <f>SUMIF($B$31:$B$161,$B25,$F$31:$F$161)</f>
        <v/>
      </c>
      <c r="G25" s="28">
        <f>IF(AND(N(D25)&gt;0,N(E25)&gt;N(D25)),"Booked &gt; calls?",IFERROR(E25/D25,""))</f>
        <v/>
      </c>
      <c r="H25" s="26">
        <f>IFERROR(C25/D25,"")</f>
        <v/>
      </c>
      <c r="I25" s="26">
        <f>IF(AND(N(C25)&gt;0,N(E25)=0),"No jobs",IFERROR(C25/E25,""))</f>
        <v/>
      </c>
      <c r="J25" s="26">
        <f>IFERROR(F25/E25,"")</f>
        <v/>
      </c>
      <c r="K25" s="29">
        <f>IF(ISNUMBER(G25),(G25-Benchmarks!$C$6)*100,"")</f>
        <v/>
      </c>
    </row>
    <row r="26">
      <c r="A26" s="45" t="inlineStr">
        <is>
          <t>Year</t>
        </is>
      </c>
      <c r="B26" s="46" t="inlineStr">
        <is>
          <t>Other</t>
        </is>
      </c>
      <c r="C26" s="26">
        <f>SUMIF($B$31:$B$161,$B26,$C$31:$C$161)</f>
        <v/>
      </c>
      <c r="D26" s="27">
        <f>SUMIF($B$31:$B$161,$B26,$D$31:$D$161)</f>
        <v/>
      </c>
      <c r="E26" s="27">
        <f>SUMIF($B$31:$B$161,$B26,$E$31:$E$161)</f>
        <v/>
      </c>
      <c r="F26" s="26">
        <f>SUMIF($B$31:$B$161,$B26,$F$31:$F$161)</f>
        <v/>
      </c>
      <c r="G26" s="28">
        <f>IF(AND(N(D26)&gt;0,N(E26)&gt;N(D26)),"Booked &gt; calls?",IFERROR(E26/D26,""))</f>
        <v/>
      </c>
      <c r="H26" s="26">
        <f>IFERROR(C26/D26,"")</f>
        <v/>
      </c>
      <c r="I26" s="26">
        <f>IF(AND(N(C26)&gt;0,N(E26)=0),"No jobs",IFERROR(C26/E26,""))</f>
        <v/>
      </c>
      <c r="J26" s="26">
        <f>IFERROR(F26/E26,"")</f>
        <v/>
      </c>
      <c r="K26" s="29">
        <f>IF(ISNUMBER(G26),(G26-Benchmarks!$C$6)*100,"")</f>
        <v/>
      </c>
    </row>
    <row r="27">
      <c r="A27" s="45" t="inlineStr">
        <is>
          <t>Year</t>
        </is>
      </c>
      <c r="B27" s="46" t="inlineStr">
        <is>
          <t>Agency or marketing fee (spend only)</t>
        </is>
      </c>
      <c r="C27" s="26">
        <f>SUMIF($B$31:$B$161,$B27,$C$31:$C$161)</f>
        <v/>
      </c>
      <c r="D27" s="47" t="n"/>
      <c r="E27" s="47" t="n"/>
      <c r="F27" s="47" t="n"/>
      <c r="G27" s="21" t="inlineStr">
        <is>
          <t>Counted in Total</t>
        </is>
      </c>
    </row>
    <row r="28">
      <c r="A28" s="48" t="inlineStr">
        <is>
          <t>Year</t>
        </is>
      </c>
      <c r="B28" s="31" t="inlineStr">
        <is>
          <t>Total</t>
        </is>
      </c>
      <c r="C28" s="32">
        <f>SUMIF($B$31:$B$161,$B28,$C$31:$C$161)</f>
        <v/>
      </c>
      <c r="D28" s="33">
        <f>SUMIF($B$31:$B$161,$B28,$D$31:$D$161)</f>
        <v/>
      </c>
      <c r="E28" s="33">
        <f>SUMIF($B$31:$B$161,$B28,$E$31:$E$161)</f>
        <v/>
      </c>
      <c r="F28" s="32">
        <f>SUMIF($B$31:$B$161,$B28,$F$31:$F$161)</f>
        <v/>
      </c>
      <c r="G28" s="34">
        <f>IFERROR(E28/D28,"")</f>
        <v/>
      </c>
      <c r="H28" s="32">
        <f>IFERROR(C28/D28,"")</f>
        <v/>
      </c>
      <c r="I28" s="32">
        <f>IF(AND(N(C28)&gt;0,N(E28)=0),"No jobs",IFERROR(C28/E28,""))</f>
        <v/>
      </c>
      <c r="J28" s="32">
        <f>IFERROR(F28/E28,"")</f>
        <v/>
      </c>
      <c r="K28" s="35">
        <f>IF(ISNUMBER(G28),(G28-Benchmarks!$C$6)*100,"")</f>
        <v/>
      </c>
    </row>
    <row r="31" ht="22" customHeight="1">
      <c r="A31" s="49" t="inlineStr">
        <is>
          <t>January</t>
        </is>
      </c>
      <c r="B31" s="43" t="n"/>
      <c r="C31" s="43" t="n"/>
      <c r="D31" s="43" t="n"/>
      <c r="E31" s="43" t="n"/>
      <c r="F31" s="43" t="n"/>
      <c r="G31" s="43" t="n"/>
      <c r="H31" s="43" t="n"/>
      <c r="I31" s="43" t="n"/>
      <c r="J31" s="43" t="n"/>
      <c r="K31" s="43" t="n"/>
    </row>
    <row r="32">
      <c r="A32" s="45" t="inlineStr">
        <is>
          <t>Jan</t>
        </is>
      </c>
      <c r="B32" s="46" t="inlineStr">
        <is>
          <t>Google Business Profile / Maps</t>
        </is>
      </c>
      <c r="C32" s="50" t="n"/>
      <c r="D32" s="23" t="n"/>
      <c r="E32" s="23" t="n"/>
      <c r="F32" s="50" t="n"/>
      <c r="G32" s="28">
        <f>IF(AND(N(D32)&gt;0,N(E32)&gt;N(D32)),"Booked &gt; calls?",IFERROR(E32/D32,""))</f>
        <v/>
      </c>
      <c r="H32" s="26">
        <f>IFERROR(C32/D32,"")</f>
        <v/>
      </c>
      <c r="I32" s="26">
        <f>IF(AND(N(C32)&gt;0,N(E32)=0),"No jobs",IFERROR(C32/E32,""))</f>
        <v/>
      </c>
      <c r="J32" s="26">
        <f>IFERROR(F32/E32,"")</f>
        <v/>
      </c>
      <c r="K32" s="29">
        <f>IF(ISNUMBER(G32),(G32-Benchmarks!$C$6)*100,"")</f>
        <v/>
      </c>
    </row>
    <row r="33">
      <c r="A33" s="45" t="inlineStr">
        <is>
          <t>Jan</t>
        </is>
      </c>
      <c r="B33" s="46" t="inlineStr">
        <is>
          <t>Local Services Ads</t>
        </is>
      </c>
      <c r="C33" s="50" t="n"/>
      <c r="D33" s="23" t="n"/>
      <c r="E33" s="23" t="n"/>
      <c r="F33" s="50" t="n"/>
      <c r="G33" s="28">
        <f>IF(AND(N(D33)&gt;0,N(E33)&gt;N(D33)),"Booked &gt; calls?",IFERROR(E33/D33,""))</f>
        <v/>
      </c>
      <c r="H33" s="26">
        <f>IFERROR(C33/D33,"")</f>
        <v/>
      </c>
      <c r="I33" s="26">
        <f>IF(AND(N(C33)&gt;0,N(E33)=0),"No jobs",IFERROR(C33/E33,""))</f>
        <v/>
      </c>
      <c r="J33" s="26">
        <f>IFERROR(F33/E33,"")</f>
        <v/>
      </c>
      <c r="K33" s="29">
        <f>IF(ISNUMBER(G33),(G33-Benchmarks!$C$6)*100,"")</f>
        <v/>
      </c>
    </row>
    <row r="34">
      <c r="A34" s="45" t="inlineStr">
        <is>
          <t>Jan</t>
        </is>
      </c>
      <c r="B34" s="46" t="inlineStr">
        <is>
          <t>Google Ads</t>
        </is>
      </c>
      <c r="C34" s="50" t="n"/>
      <c r="D34" s="23" t="n"/>
      <c r="E34" s="23" t="n"/>
      <c r="F34" s="50" t="n"/>
      <c r="G34" s="28">
        <f>IF(AND(N(D34)&gt;0,N(E34)&gt;N(D34)),"Booked &gt; calls?",IFERROR(E34/D34,""))</f>
        <v/>
      </c>
      <c r="H34" s="26">
        <f>IFERROR(C34/D34,"")</f>
        <v/>
      </c>
      <c r="I34" s="26">
        <f>IF(AND(N(C34)&gt;0,N(E34)=0),"No jobs",IFERROR(C34/E34,""))</f>
        <v/>
      </c>
      <c r="J34" s="26">
        <f>IFERROR(F34/E34,"")</f>
        <v/>
      </c>
      <c r="K34" s="29">
        <f>IF(ISNUMBER(G34),(G34-Benchmarks!$C$6)*100,"")</f>
        <v/>
      </c>
    </row>
    <row r="35">
      <c r="A35" s="45" t="inlineStr">
        <is>
          <t>Jan</t>
        </is>
      </c>
      <c r="B35" s="46" t="inlineStr">
        <is>
          <t>Website and organic</t>
        </is>
      </c>
      <c r="C35" s="50" t="n"/>
      <c r="D35" s="23" t="n"/>
      <c r="E35" s="23" t="n"/>
      <c r="F35" s="50" t="n"/>
      <c r="G35" s="28">
        <f>IF(AND(N(D35)&gt;0,N(E35)&gt;N(D35)),"Booked &gt; calls?",IFERROR(E35/D35,""))</f>
        <v/>
      </c>
      <c r="H35" s="26">
        <f>IFERROR(C35/D35,"")</f>
        <v/>
      </c>
      <c r="I35" s="26">
        <f>IF(AND(N(C35)&gt;0,N(E35)=0),"No jobs",IFERROR(C35/E35,""))</f>
        <v/>
      </c>
      <c r="J35" s="26">
        <f>IFERROR(F35/E35,"")</f>
        <v/>
      </c>
      <c r="K35" s="29">
        <f>IF(ISNUMBER(G35),(G35-Benchmarks!$C$6)*100,"")</f>
        <v/>
      </c>
    </row>
    <row r="36">
      <c r="A36" s="45" t="inlineStr">
        <is>
          <t>Jan</t>
        </is>
      </c>
      <c r="B36" s="46" t="inlineStr">
        <is>
          <t>Referral and repeat</t>
        </is>
      </c>
      <c r="C36" s="50" t="n"/>
      <c r="D36" s="23" t="n"/>
      <c r="E36" s="23" t="n"/>
      <c r="F36" s="50" t="n"/>
      <c r="G36" s="28">
        <f>IF(AND(N(D36)&gt;0,N(E36)&gt;N(D36)),"Booked &gt; calls?",IFERROR(E36/D36,""))</f>
        <v/>
      </c>
      <c r="H36" s="26">
        <f>IFERROR(C36/D36,"")</f>
        <v/>
      </c>
      <c r="I36" s="26">
        <f>IF(AND(N(C36)&gt;0,N(E36)=0),"No jobs",IFERROR(C36/E36,""))</f>
        <v/>
      </c>
      <c r="J36" s="26">
        <f>IFERROR(F36/E36,"")</f>
        <v/>
      </c>
      <c r="K36" s="29">
        <f>IF(ISNUMBER(G36),(G36-Benchmarks!$C$6)*100,"")</f>
        <v/>
      </c>
    </row>
    <row r="37">
      <c r="A37" s="45" t="inlineStr">
        <is>
          <t>Jan</t>
        </is>
      </c>
      <c r="B37" s="46" t="inlineStr">
        <is>
          <t>Lead marketplaces</t>
        </is>
      </c>
      <c r="C37" s="50" t="n"/>
      <c r="D37" s="23" t="n"/>
      <c r="E37" s="23" t="n"/>
      <c r="F37" s="50" t="n"/>
      <c r="G37" s="28">
        <f>IF(AND(N(D37)&gt;0,N(E37)&gt;N(D37)),"Booked &gt; calls?",IFERROR(E37/D37,""))</f>
        <v/>
      </c>
      <c r="H37" s="26">
        <f>IFERROR(C37/D37,"")</f>
        <v/>
      </c>
      <c r="I37" s="26">
        <f>IF(AND(N(C37)&gt;0,N(E37)=0),"No jobs",IFERROR(C37/E37,""))</f>
        <v/>
      </c>
      <c r="J37" s="26">
        <f>IFERROR(F37/E37,"")</f>
        <v/>
      </c>
      <c r="K37" s="29">
        <f>IF(ISNUMBER(G37),(G37-Benchmarks!$C$6)*100,"")</f>
        <v/>
      </c>
    </row>
    <row r="38">
      <c r="A38" s="45" t="inlineStr">
        <is>
          <t>Jan</t>
        </is>
      </c>
      <c r="B38" s="46" t="inlineStr">
        <is>
          <t>Other</t>
        </is>
      </c>
      <c r="C38" s="50" t="n"/>
      <c r="D38" s="23" t="n"/>
      <c r="E38" s="23" t="n"/>
      <c r="F38" s="50" t="n"/>
      <c r="G38" s="28">
        <f>IF(AND(N(D38)&gt;0,N(E38)&gt;N(D38)),"Booked &gt; calls?",IFERROR(E38/D38,""))</f>
        <v/>
      </c>
      <c r="H38" s="26">
        <f>IFERROR(C38/D38,"")</f>
        <v/>
      </c>
      <c r="I38" s="26">
        <f>IF(AND(N(C38)&gt;0,N(E38)=0),"No jobs",IFERROR(C38/E38,""))</f>
        <v/>
      </c>
      <c r="J38" s="26">
        <f>IFERROR(F38/E38,"")</f>
        <v/>
      </c>
      <c r="K38" s="29">
        <f>IF(ISNUMBER(G38),(G38-Benchmarks!$C$6)*100,"")</f>
        <v/>
      </c>
    </row>
    <row r="39">
      <c r="A39" s="45" t="inlineStr">
        <is>
          <t>Jan</t>
        </is>
      </c>
      <c r="B39" s="46" t="inlineStr">
        <is>
          <t>Agency or marketing fee (spend only)</t>
        </is>
      </c>
      <c r="C39" s="50" t="n"/>
      <c r="D39" s="47" t="n"/>
      <c r="E39" s="47" t="n"/>
      <c r="F39" s="47" t="n"/>
      <c r="G39" s="21" t="inlineStr">
        <is>
          <t>Counted in Total</t>
        </is>
      </c>
    </row>
    <row r="40">
      <c r="A40" s="51" t="inlineStr">
        <is>
          <t>Jan</t>
        </is>
      </c>
      <c r="B40" s="52" t="inlineStr">
        <is>
          <t>Total</t>
        </is>
      </c>
      <c r="C40" s="32">
        <f>SUM(C32:C39)</f>
        <v/>
      </c>
      <c r="D40" s="33">
        <f>SUM(D32:D39)</f>
        <v/>
      </c>
      <c r="E40" s="33">
        <f>SUM(E32:E39)</f>
        <v/>
      </c>
      <c r="F40" s="32">
        <f>SUM(F32:F39)</f>
        <v/>
      </c>
      <c r="G40" s="34">
        <f>IFERROR(E40/D40,"")</f>
        <v/>
      </c>
      <c r="H40" s="32">
        <f>IFERROR(C40/D40,"")</f>
        <v/>
      </c>
      <c r="I40" s="32">
        <f>IF(AND(N(C40)&gt;0,N(E40)=0),"No jobs",IFERROR(C40/E40,""))</f>
        <v/>
      </c>
      <c r="J40" s="32">
        <f>IFERROR(F40/E40,"")</f>
        <v/>
      </c>
      <c r="K40" s="35">
        <f>IF(ISNUMBER(G40),(G40-Benchmarks!$C$6)*100,"")</f>
        <v/>
      </c>
    </row>
    <row r="42" ht="22" customHeight="1">
      <c r="A42" s="49" t="inlineStr">
        <is>
          <t>February</t>
        </is>
      </c>
      <c r="B42" s="43" t="n"/>
      <c r="C42" s="43" t="n"/>
      <c r="D42" s="43" t="n"/>
      <c r="E42" s="43" t="n"/>
      <c r="F42" s="43" t="n"/>
      <c r="G42" s="43" t="n"/>
      <c r="H42" s="43" t="n"/>
      <c r="I42" s="43" t="n"/>
      <c r="J42" s="43" t="n"/>
      <c r="K42" s="43" t="n"/>
    </row>
    <row r="43">
      <c r="A43" s="45" t="inlineStr">
        <is>
          <t>Feb</t>
        </is>
      </c>
      <c r="B43" s="46" t="inlineStr">
        <is>
          <t>Google Business Profile / Maps</t>
        </is>
      </c>
      <c r="C43" s="50" t="n"/>
      <c r="D43" s="23" t="n"/>
      <c r="E43" s="23" t="n"/>
      <c r="F43" s="50" t="n"/>
      <c r="G43" s="28">
        <f>IF(AND(N(D43)&gt;0,N(E43)&gt;N(D43)),"Booked &gt; calls?",IFERROR(E43/D43,""))</f>
        <v/>
      </c>
      <c r="H43" s="26">
        <f>IFERROR(C43/D43,"")</f>
        <v/>
      </c>
      <c r="I43" s="26">
        <f>IF(AND(N(C43)&gt;0,N(E43)=0),"No jobs",IFERROR(C43/E43,""))</f>
        <v/>
      </c>
      <c r="J43" s="26">
        <f>IFERROR(F43/E43,"")</f>
        <v/>
      </c>
      <c r="K43" s="29">
        <f>IF(ISNUMBER(G43),(G43-Benchmarks!$C$6)*100,"")</f>
        <v/>
      </c>
    </row>
    <row r="44">
      <c r="A44" s="45" t="inlineStr">
        <is>
          <t>Feb</t>
        </is>
      </c>
      <c r="B44" s="46" t="inlineStr">
        <is>
          <t>Local Services Ads</t>
        </is>
      </c>
      <c r="C44" s="50" t="n"/>
      <c r="D44" s="23" t="n"/>
      <c r="E44" s="23" t="n"/>
      <c r="F44" s="50" t="n"/>
      <c r="G44" s="28">
        <f>IF(AND(N(D44)&gt;0,N(E44)&gt;N(D44)),"Booked &gt; calls?",IFERROR(E44/D44,""))</f>
        <v/>
      </c>
      <c r="H44" s="26">
        <f>IFERROR(C44/D44,"")</f>
        <v/>
      </c>
      <c r="I44" s="26">
        <f>IF(AND(N(C44)&gt;0,N(E44)=0),"No jobs",IFERROR(C44/E44,""))</f>
        <v/>
      </c>
      <c r="J44" s="26">
        <f>IFERROR(F44/E44,"")</f>
        <v/>
      </c>
      <c r="K44" s="29">
        <f>IF(ISNUMBER(G44),(G44-Benchmarks!$C$6)*100,"")</f>
        <v/>
      </c>
    </row>
    <row r="45">
      <c r="A45" s="45" t="inlineStr">
        <is>
          <t>Feb</t>
        </is>
      </c>
      <c r="B45" s="46" t="inlineStr">
        <is>
          <t>Google Ads</t>
        </is>
      </c>
      <c r="C45" s="50" t="n"/>
      <c r="D45" s="23" t="n"/>
      <c r="E45" s="23" t="n"/>
      <c r="F45" s="50" t="n"/>
      <c r="G45" s="28">
        <f>IF(AND(N(D45)&gt;0,N(E45)&gt;N(D45)),"Booked &gt; calls?",IFERROR(E45/D45,""))</f>
        <v/>
      </c>
      <c r="H45" s="26">
        <f>IFERROR(C45/D45,"")</f>
        <v/>
      </c>
      <c r="I45" s="26">
        <f>IF(AND(N(C45)&gt;0,N(E45)=0),"No jobs",IFERROR(C45/E45,""))</f>
        <v/>
      </c>
      <c r="J45" s="26">
        <f>IFERROR(F45/E45,"")</f>
        <v/>
      </c>
      <c r="K45" s="29">
        <f>IF(ISNUMBER(G45),(G45-Benchmarks!$C$6)*100,"")</f>
        <v/>
      </c>
    </row>
    <row r="46">
      <c r="A46" s="45" t="inlineStr">
        <is>
          <t>Feb</t>
        </is>
      </c>
      <c r="B46" s="46" t="inlineStr">
        <is>
          <t>Website and organic</t>
        </is>
      </c>
      <c r="C46" s="50" t="n"/>
      <c r="D46" s="23" t="n"/>
      <c r="E46" s="23" t="n"/>
      <c r="F46" s="50" t="n"/>
      <c r="G46" s="28">
        <f>IF(AND(N(D46)&gt;0,N(E46)&gt;N(D46)),"Booked &gt; calls?",IFERROR(E46/D46,""))</f>
        <v/>
      </c>
      <c r="H46" s="26">
        <f>IFERROR(C46/D46,"")</f>
        <v/>
      </c>
      <c r="I46" s="26">
        <f>IF(AND(N(C46)&gt;0,N(E46)=0),"No jobs",IFERROR(C46/E46,""))</f>
        <v/>
      </c>
      <c r="J46" s="26">
        <f>IFERROR(F46/E46,"")</f>
        <v/>
      </c>
      <c r="K46" s="29">
        <f>IF(ISNUMBER(G46),(G46-Benchmarks!$C$6)*100,"")</f>
        <v/>
      </c>
    </row>
    <row r="47">
      <c r="A47" s="45" t="inlineStr">
        <is>
          <t>Feb</t>
        </is>
      </c>
      <c r="B47" s="46" t="inlineStr">
        <is>
          <t>Referral and repeat</t>
        </is>
      </c>
      <c r="C47" s="50" t="n"/>
      <c r="D47" s="23" t="n"/>
      <c r="E47" s="23" t="n"/>
      <c r="F47" s="50" t="n"/>
      <c r="G47" s="28">
        <f>IF(AND(N(D47)&gt;0,N(E47)&gt;N(D47)),"Booked &gt; calls?",IFERROR(E47/D47,""))</f>
        <v/>
      </c>
      <c r="H47" s="26">
        <f>IFERROR(C47/D47,"")</f>
        <v/>
      </c>
      <c r="I47" s="26">
        <f>IF(AND(N(C47)&gt;0,N(E47)=0),"No jobs",IFERROR(C47/E47,""))</f>
        <v/>
      </c>
      <c r="J47" s="26">
        <f>IFERROR(F47/E47,"")</f>
        <v/>
      </c>
      <c r="K47" s="29">
        <f>IF(ISNUMBER(G47),(G47-Benchmarks!$C$6)*100,"")</f>
        <v/>
      </c>
    </row>
    <row r="48">
      <c r="A48" s="45" t="inlineStr">
        <is>
          <t>Feb</t>
        </is>
      </c>
      <c r="B48" s="46" t="inlineStr">
        <is>
          <t>Lead marketplaces</t>
        </is>
      </c>
      <c r="C48" s="50" t="n"/>
      <c r="D48" s="23" t="n"/>
      <c r="E48" s="23" t="n"/>
      <c r="F48" s="50" t="n"/>
      <c r="G48" s="28">
        <f>IF(AND(N(D48)&gt;0,N(E48)&gt;N(D48)),"Booked &gt; calls?",IFERROR(E48/D48,""))</f>
        <v/>
      </c>
      <c r="H48" s="26">
        <f>IFERROR(C48/D48,"")</f>
        <v/>
      </c>
      <c r="I48" s="26">
        <f>IF(AND(N(C48)&gt;0,N(E48)=0),"No jobs",IFERROR(C48/E48,""))</f>
        <v/>
      </c>
      <c r="J48" s="26">
        <f>IFERROR(F48/E48,"")</f>
        <v/>
      </c>
      <c r="K48" s="29">
        <f>IF(ISNUMBER(G48),(G48-Benchmarks!$C$6)*100,"")</f>
        <v/>
      </c>
    </row>
    <row r="49">
      <c r="A49" s="45" t="inlineStr">
        <is>
          <t>Feb</t>
        </is>
      </c>
      <c r="B49" s="46" t="inlineStr">
        <is>
          <t>Other</t>
        </is>
      </c>
      <c r="C49" s="50" t="n"/>
      <c r="D49" s="23" t="n"/>
      <c r="E49" s="23" t="n"/>
      <c r="F49" s="50" t="n"/>
      <c r="G49" s="28">
        <f>IF(AND(N(D49)&gt;0,N(E49)&gt;N(D49)),"Booked &gt; calls?",IFERROR(E49/D49,""))</f>
        <v/>
      </c>
      <c r="H49" s="26">
        <f>IFERROR(C49/D49,"")</f>
        <v/>
      </c>
      <c r="I49" s="26">
        <f>IF(AND(N(C49)&gt;0,N(E49)=0),"No jobs",IFERROR(C49/E49,""))</f>
        <v/>
      </c>
      <c r="J49" s="26">
        <f>IFERROR(F49/E49,"")</f>
        <v/>
      </c>
      <c r="K49" s="29">
        <f>IF(ISNUMBER(G49),(G49-Benchmarks!$C$6)*100,"")</f>
        <v/>
      </c>
    </row>
    <row r="50">
      <c r="A50" s="45" t="inlineStr">
        <is>
          <t>Feb</t>
        </is>
      </c>
      <c r="B50" s="46" t="inlineStr">
        <is>
          <t>Agency or marketing fee (spend only)</t>
        </is>
      </c>
      <c r="C50" s="50" t="n"/>
      <c r="D50" s="47" t="n"/>
      <c r="E50" s="47" t="n"/>
      <c r="F50" s="47" t="n"/>
      <c r="G50" s="21" t="inlineStr">
        <is>
          <t>Counted in Total</t>
        </is>
      </c>
    </row>
    <row r="51">
      <c r="A51" s="51" t="inlineStr">
        <is>
          <t>Feb</t>
        </is>
      </c>
      <c r="B51" s="52" t="inlineStr">
        <is>
          <t>Total</t>
        </is>
      </c>
      <c r="C51" s="32">
        <f>SUM(C43:C50)</f>
        <v/>
      </c>
      <c r="D51" s="33">
        <f>SUM(D43:D50)</f>
        <v/>
      </c>
      <c r="E51" s="33">
        <f>SUM(E43:E50)</f>
        <v/>
      </c>
      <c r="F51" s="32">
        <f>SUM(F43:F50)</f>
        <v/>
      </c>
      <c r="G51" s="34">
        <f>IFERROR(E51/D51,"")</f>
        <v/>
      </c>
      <c r="H51" s="32">
        <f>IFERROR(C51/D51,"")</f>
        <v/>
      </c>
      <c r="I51" s="32">
        <f>IF(AND(N(C51)&gt;0,N(E51)=0),"No jobs",IFERROR(C51/E51,""))</f>
        <v/>
      </c>
      <c r="J51" s="32">
        <f>IFERROR(F51/E51,"")</f>
        <v/>
      </c>
      <c r="K51" s="35">
        <f>IF(ISNUMBER(G51),(G51-Benchmarks!$C$6)*100,"")</f>
        <v/>
      </c>
    </row>
    <row r="53" ht="22" customHeight="1">
      <c r="A53" s="49" t="inlineStr">
        <is>
          <t>March</t>
        </is>
      </c>
      <c r="B53" s="43" t="n"/>
      <c r="C53" s="43" t="n"/>
      <c r="D53" s="43" t="n"/>
      <c r="E53" s="43" t="n"/>
      <c r="F53" s="43" t="n"/>
      <c r="G53" s="43" t="n"/>
      <c r="H53" s="43" t="n"/>
      <c r="I53" s="43" t="n"/>
      <c r="J53" s="43" t="n"/>
      <c r="K53" s="43" t="n"/>
    </row>
    <row r="54">
      <c r="A54" s="45" t="inlineStr">
        <is>
          <t>Mar</t>
        </is>
      </c>
      <c r="B54" s="46" t="inlineStr">
        <is>
          <t>Google Business Profile / Maps</t>
        </is>
      </c>
      <c r="C54" s="50" t="n"/>
      <c r="D54" s="23" t="n"/>
      <c r="E54" s="23" t="n"/>
      <c r="F54" s="50" t="n"/>
      <c r="G54" s="28">
        <f>IF(AND(N(D54)&gt;0,N(E54)&gt;N(D54)),"Booked &gt; calls?",IFERROR(E54/D54,""))</f>
        <v/>
      </c>
      <c r="H54" s="26">
        <f>IFERROR(C54/D54,"")</f>
        <v/>
      </c>
      <c r="I54" s="26">
        <f>IF(AND(N(C54)&gt;0,N(E54)=0),"No jobs",IFERROR(C54/E54,""))</f>
        <v/>
      </c>
      <c r="J54" s="26">
        <f>IFERROR(F54/E54,"")</f>
        <v/>
      </c>
      <c r="K54" s="29">
        <f>IF(ISNUMBER(G54),(G54-Benchmarks!$C$6)*100,"")</f>
        <v/>
      </c>
    </row>
    <row r="55">
      <c r="A55" s="45" t="inlineStr">
        <is>
          <t>Mar</t>
        </is>
      </c>
      <c r="B55" s="46" t="inlineStr">
        <is>
          <t>Local Services Ads</t>
        </is>
      </c>
      <c r="C55" s="50" t="n"/>
      <c r="D55" s="23" t="n"/>
      <c r="E55" s="23" t="n"/>
      <c r="F55" s="50" t="n"/>
      <c r="G55" s="28">
        <f>IF(AND(N(D55)&gt;0,N(E55)&gt;N(D55)),"Booked &gt; calls?",IFERROR(E55/D55,""))</f>
        <v/>
      </c>
      <c r="H55" s="26">
        <f>IFERROR(C55/D55,"")</f>
        <v/>
      </c>
      <c r="I55" s="26">
        <f>IF(AND(N(C55)&gt;0,N(E55)=0),"No jobs",IFERROR(C55/E55,""))</f>
        <v/>
      </c>
      <c r="J55" s="26">
        <f>IFERROR(F55/E55,"")</f>
        <v/>
      </c>
      <c r="K55" s="29">
        <f>IF(ISNUMBER(G55),(G55-Benchmarks!$C$6)*100,"")</f>
        <v/>
      </c>
    </row>
    <row r="56">
      <c r="A56" s="45" t="inlineStr">
        <is>
          <t>Mar</t>
        </is>
      </c>
      <c r="B56" s="46" t="inlineStr">
        <is>
          <t>Google Ads</t>
        </is>
      </c>
      <c r="C56" s="50" t="n"/>
      <c r="D56" s="23" t="n"/>
      <c r="E56" s="23" t="n"/>
      <c r="F56" s="50" t="n"/>
      <c r="G56" s="28">
        <f>IF(AND(N(D56)&gt;0,N(E56)&gt;N(D56)),"Booked &gt; calls?",IFERROR(E56/D56,""))</f>
        <v/>
      </c>
      <c r="H56" s="26">
        <f>IFERROR(C56/D56,"")</f>
        <v/>
      </c>
      <c r="I56" s="26">
        <f>IF(AND(N(C56)&gt;0,N(E56)=0),"No jobs",IFERROR(C56/E56,""))</f>
        <v/>
      </c>
      <c r="J56" s="26">
        <f>IFERROR(F56/E56,"")</f>
        <v/>
      </c>
      <c r="K56" s="29">
        <f>IF(ISNUMBER(G56),(G56-Benchmarks!$C$6)*100,"")</f>
        <v/>
      </c>
    </row>
    <row r="57">
      <c r="A57" s="45" t="inlineStr">
        <is>
          <t>Mar</t>
        </is>
      </c>
      <c r="B57" s="46" t="inlineStr">
        <is>
          <t>Website and organic</t>
        </is>
      </c>
      <c r="C57" s="50" t="n"/>
      <c r="D57" s="23" t="n"/>
      <c r="E57" s="23" t="n"/>
      <c r="F57" s="50" t="n"/>
      <c r="G57" s="28">
        <f>IF(AND(N(D57)&gt;0,N(E57)&gt;N(D57)),"Booked &gt; calls?",IFERROR(E57/D57,""))</f>
        <v/>
      </c>
      <c r="H57" s="26">
        <f>IFERROR(C57/D57,"")</f>
        <v/>
      </c>
      <c r="I57" s="26">
        <f>IF(AND(N(C57)&gt;0,N(E57)=0),"No jobs",IFERROR(C57/E57,""))</f>
        <v/>
      </c>
      <c r="J57" s="26">
        <f>IFERROR(F57/E57,"")</f>
        <v/>
      </c>
      <c r="K57" s="29">
        <f>IF(ISNUMBER(G57),(G57-Benchmarks!$C$6)*100,"")</f>
        <v/>
      </c>
    </row>
    <row r="58">
      <c r="A58" s="45" t="inlineStr">
        <is>
          <t>Mar</t>
        </is>
      </c>
      <c r="B58" s="46" t="inlineStr">
        <is>
          <t>Referral and repeat</t>
        </is>
      </c>
      <c r="C58" s="50" t="n"/>
      <c r="D58" s="23" t="n"/>
      <c r="E58" s="23" t="n"/>
      <c r="F58" s="50" t="n"/>
      <c r="G58" s="28">
        <f>IF(AND(N(D58)&gt;0,N(E58)&gt;N(D58)),"Booked &gt; calls?",IFERROR(E58/D58,""))</f>
        <v/>
      </c>
      <c r="H58" s="26">
        <f>IFERROR(C58/D58,"")</f>
        <v/>
      </c>
      <c r="I58" s="26">
        <f>IF(AND(N(C58)&gt;0,N(E58)=0),"No jobs",IFERROR(C58/E58,""))</f>
        <v/>
      </c>
      <c r="J58" s="26">
        <f>IFERROR(F58/E58,"")</f>
        <v/>
      </c>
      <c r="K58" s="29">
        <f>IF(ISNUMBER(G58),(G58-Benchmarks!$C$6)*100,"")</f>
        <v/>
      </c>
    </row>
    <row r="59">
      <c r="A59" s="45" t="inlineStr">
        <is>
          <t>Mar</t>
        </is>
      </c>
      <c r="B59" s="46" t="inlineStr">
        <is>
          <t>Lead marketplaces</t>
        </is>
      </c>
      <c r="C59" s="50" t="n"/>
      <c r="D59" s="23" t="n"/>
      <c r="E59" s="23" t="n"/>
      <c r="F59" s="50" t="n"/>
      <c r="G59" s="28">
        <f>IF(AND(N(D59)&gt;0,N(E59)&gt;N(D59)),"Booked &gt; calls?",IFERROR(E59/D59,""))</f>
        <v/>
      </c>
      <c r="H59" s="26">
        <f>IFERROR(C59/D59,"")</f>
        <v/>
      </c>
      <c r="I59" s="26">
        <f>IF(AND(N(C59)&gt;0,N(E59)=0),"No jobs",IFERROR(C59/E59,""))</f>
        <v/>
      </c>
      <c r="J59" s="26">
        <f>IFERROR(F59/E59,"")</f>
        <v/>
      </c>
      <c r="K59" s="29">
        <f>IF(ISNUMBER(G59),(G59-Benchmarks!$C$6)*100,"")</f>
        <v/>
      </c>
    </row>
    <row r="60">
      <c r="A60" s="45" t="inlineStr">
        <is>
          <t>Mar</t>
        </is>
      </c>
      <c r="B60" s="46" t="inlineStr">
        <is>
          <t>Other</t>
        </is>
      </c>
      <c r="C60" s="50" t="n"/>
      <c r="D60" s="23" t="n"/>
      <c r="E60" s="23" t="n"/>
      <c r="F60" s="50" t="n"/>
      <c r="G60" s="28">
        <f>IF(AND(N(D60)&gt;0,N(E60)&gt;N(D60)),"Booked &gt; calls?",IFERROR(E60/D60,""))</f>
        <v/>
      </c>
      <c r="H60" s="26">
        <f>IFERROR(C60/D60,"")</f>
        <v/>
      </c>
      <c r="I60" s="26">
        <f>IF(AND(N(C60)&gt;0,N(E60)=0),"No jobs",IFERROR(C60/E60,""))</f>
        <v/>
      </c>
      <c r="J60" s="26">
        <f>IFERROR(F60/E60,"")</f>
        <v/>
      </c>
      <c r="K60" s="29">
        <f>IF(ISNUMBER(G60),(G60-Benchmarks!$C$6)*100,"")</f>
        <v/>
      </c>
    </row>
    <row r="61">
      <c r="A61" s="45" t="inlineStr">
        <is>
          <t>Mar</t>
        </is>
      </c>
      <c r="B61" s="46" t="inlineStr">
        <is>
          <t>Agency or marketing fee (spend only)</t>
        </is>
      </c>
      <c r="C61" s="50" t="n"/>
      <c r="D61" s="47" t="n"/>
      <c r="E61" s="47" t="n"/>
      <c r="F61" s="47" t="n"/>
      <c r="G61" s="21" t="inlineStr">
        <is>
          <t>Counted in Total</t>
        </is>
      </c>
    </row>
    <row r="62">
      <c r="A62" s="51" t="inlineStr">
        <is>
          <t>Mar</t>
        </is>
      </c>
      <c r="B62" s="52" t="inlineStr">
        <is>
          <t>Total</t>
        </is>
      </c>
      <c r="C62" s="32">
        <f>SUM(C54:C61)</f>
        <v/>
      </c>
      <c r="D62" s="33">
        <f>SUM(D54:D61)</f>
        <v/>
      </c>
      <c r="E62" s="33">
        <f>SUM(E54:E61)</f>
        <v/>
      </c>
      <c r="F62" s="32">
        <f>SUM(F54:F61)</f>
        <v/>
      </c>
      <c r="G62" s="34">
        <f>IFERROR(E62/D62,"")</f>
        <v/>
      </c>
      <c r="H62" s="32">
        <f>IFERROR(C62/D62,"")</f>
        <v/>
      </c>
      <c r="I62" s="32">
        <f>IF(AND(N(C62)&gt;0,N(E62)=0),"No jobs",IFERROR(C62/E62,""))</f>
        <v/>
      </c>
      <c r="J62" s="32">
        <f>IFERROR(F62/E62,"")</f>
        <v/>
      </c>
      <c r="K62" s="35">
        <f>IF(ISNUMBER(G62),(G62-Benchmarks!$C$6)*100,"")</f>
        <v/>
      </c>
    </row>
    <row r="64" ht="22" customHeight="1">
      <c r="A64" s="49" t="inlineStr">
        <is>
          <t>April</t>
        </is>
      </c>
      <c r="B64" s="43" t="n"/>
      <c r="C64" s="43" t="n"/>
      <c r="D64" s="43" t="n"/>
      <c r="E64" s="43" t="n"/>
      <c r="F64" s="43" t="n"/>
      <c r="G64" s="43" t="n"/>
      <c r="H64" s="43" t="n"/>
      <c r="I64" s="43" t="n"/>
      <c r="J64" s="43" t="n"/>
      <c r="K64" s="43" t="n"/>
    </row>
    <row r="65">
      <c r="A65" s="45" t="inlineStr">
        <is>
          <t>Apr</t>
        </is>
      </c>
      <c r="B65" s="46" t="inlineStr">
        <is>
          <t>Google Business Profile / Maps</t>
        </is>
      </c>
      <c r="C65" s="50" t="n"/>
      <c r="D65" s="23" t="n"/>
      <c r="E65" s="23" t="n"/>
      <c r="F65" s="50" t="n"/>
      <c r="G65" s="28">
        <f>IF(AND(N(D65)&gt;0,N(E65)&gt;N(D65)),"Booked &gt; calls?",IFERROR(E65/D65,""))</f>
        <v/>
      </c>
      <c r="H65" s="26">
        <f>IFERROR(C65/D65,"")</f>
        <v/>
      </c>
      <c r="I65" s="26">
        <f>IF(AND(N(C65)&gt;0,N(E65)=0),"No jobs",IFERROR(C65/E65,""))</f>
        <v/>
      </c>
      <c r="J65" s="26">
        <f>IFERROR(F65/E65,"")</f>
        <v/>
      </c>
      <c r="K65" s="29">
        <f>IF(ISNUMBER(G65),(G65-Benchmarks!$C$6)*100,"")</f>
        <v/>
      </c>
    </row>
    <row r="66">
      <c r="A66" s="45" t="inlineStr">
        <is>
          <t>Apr</t>
        </is>
      </c>
      <c r="B66" s="46" t="inlineStr">
        <is>
          <t>Local Services Ads</t>
        </is>
      </c>
      <c r="C66" s="50" t="n"/>
      <c r="D66" s="23" t="n"/>
      <c r="E66" s="23" t="n"/>
      <c r="F66" s="50" t="n"/>
      <c r="G66" s="28">
        <f>IF(AND(N(D66)&gt;0,N(E66)&gt;N(D66)),"Booked &gt; calls?",IFERROR(E66/D66,""))</f>
        <v/>
      </c>
      <c r="H66" s="26">
        <f>IFERROR(C66/D66,"")</f>
        <v/>
      </c>
      <c r="I66" s="26">
        <f>IF(AND(N(C66)&gt;0,N(E66)=0),"No jobs",IFERROR(C66/E66,""))</f>
        <v/>
      </c>
      <c r="J66" s="26">
        <f>IFERROR(F66/E66,"")</f>
        <v/>
      </c>
      <c r="K66" s="29">
        <f>IF(ISNUMBER(G66),(G66-Benchmarks!$C$6)*100,"")</f>
        <v/>
      </c>
    </row>
    <row r="67">
      <c r="A67" s="45" t="inlineStr">
        <is>
          <t>Apr</t>
        </is>
      </c>
      <c r="B67" s="46" t="inlineStr">
        <is>
          <t>Google Ads</t>
        </is>
      </c>
      <c r="C67" s="50" t="n"/>
      <c r="D67" s="23" t="n"/>
      <c r="E67" s="23" t="n"/>
      <c r="F67" s="50" t="n"/>
      <c r="G67" s="28">
        <f>IF(AND(N(D67)&gt;0,N(E67)&gt;N(D67)),"Booked &gt; calls?",IFERROR(E67/D67,""))</f>
        <v/>
      </c>
      <c r="H67" s="26">
        <f>IFERROR(C67/D67,"")</f>
        <v/>
      </c>
      <c r="I67" s="26">
        <f>IF(AND(N(C67)&gt;0,N(E67)=0),"No jobs",IFERROR(C67/E67,""))</f>
        <v/>
      </c>
      <c r="J67" s="26">
        <f>IFERROR(F67/E67,"")</f>
        <v/>
      </c>
      <c r="K67" s="29">
        <f>IF(ISNUMBER(G67),(G67-Benchmarks!$C$6)*100,"")</f>
        <v/>
      </c>
    </row>
    <row r="68">
      <c r="A68" s="45" t="inlineStr">
        <is>
          <t>Apr</t>
        </is>
      </c>
      <c r="B68" s="46" t="inlineStr">
        <is>
          <t>Website and organic</t>
        </is>
      </c>
      <c r="C68" s="50" t="n"/>
      <c r="D68" s="23" t="n"/>
      <c r="E68" s="23" t="n"/>
      <c r="F68" s="50" t="n"/>
      <c r="G68" s="28">
        <f>IF(AND(N(D68)&gt;0,N(E68)&gt;N(D68)),"Booked &gt; calls?",IFERROR(E68/D68,""))</f>
        <v/>
      </c>
      <c r="H68" s="26">
        <f>IFERROR(C68/D68,"")</f>
        <v/>
      </c>
      <c r="I68" s="26">
        <f>IF(AND(N(C68)&gt;0,N(E68)=0),"No jobs",IFERROR(C68/E68,""))</f>
        <v/>
      </c>
      <c r="J68" s="26">
        <f>IFERROR(F68/E68,"")</f>
        <v/>
      </c>
      <c r="K68" s="29">
        <f>IF(ISNUMBER(G68),(G68-Benchmarks!$C$6)*100,"")</f>
        <v/>
      </c>
    </row>
    <row r="69">
      <c r="A69" s="45" t="inlineStr">
        <is>
          <t>Apr</t>
        </is>
      </c>
      <c r="B69" s="46" t="inlineStr">
        <is>
          <t>Referral and repeat</t>
        </is>
      </c>
      <c r="C69" s="50" t="n"/>
      <c r="D69" s="23" t="n"/>
      <c r="E69" s="23" t="n"/>
      <c r="F69" s="50" t="n"/>
      <c r="G69" s="28">
        <f>IF(AND(N(D69)&gt;0,N(E69)&gt;N(D69)),"Booked &gt; calls?",IFERROR(E69/D69,""))</f>
        <v/>
      </c>
      <c r="H69" s="26">
        <f>IFERROR(C69/D69,"")</f>
        <v/>
      </c>
      <c r="I69" s="26">
        <f>IF(AND(N(C69)&gt;0,N(E69)=0),"No jobs",IFERROR(C69/E69,""))</f>
        <v/>
      </c>
      <c r="J69" s="26">
        <f>IFERROR(F69/E69,"")</f>
        <v/>
      </c>
      <c r="K69" s="29">
        <f>IF(ISNUMBER(G69),(G69-Benchmarks!$C$6)*100,"")</f>
        <v/>
      </c>
    </row>
    <row r="70">
      <c r="A70" s="45" t="inlineStr">
        <is>
          <t>Apr</t>
        </is>
      </c>
      <c r="B70" s="46" t="inlineStr">
        <is>
          <t>Lead marketplaces</t>
        </is>
      </c>
      <c r="C70" s="50" t="n"/>
      <c r="D70" s="23" t="n"/>
      <c r="E70" s="23" t="n"/>
      <c r="F70" s="50" t="n"/>
      <c r="G70" s="28">
        <f>IF(AND(N(D70)&gt;0,N(E70)&gt;N(D70)),"Booked &gt; calls?",IFERROR(E70/D70,""))</f>
        <v/>
      </c>
      <c r="H70" s="26">
        <f>IFERROR(C70/D70,"")</f>
        <v/>
      </c>
      <c r="I70" s="26">
        <f>IF(AND(N(C70)&gt;0,N(E70)=0),"No jobs",IFERROR(C70/E70,""))</f>
        <v/>
      </c>
      <c r="J70" s="26">
        <f>IFERROR(F70/E70,"")</f>
        <v/>
      </c>
      <c r="K70" s="29">
        <f>IF(ISNUMBER(G70),(G70-Benchmarks!$C$6)*100,"")</f>
        <v/>
      </c>
    </row>
    <row r="71">
      <c r="A71" s="45" t="inlineStr">
        <is>
          <t>Apr</t>
        </is>
      </c>
      <c r="B71" s="46" t="inlineStr">
        <is>
          <t>Other</t>
        </is>
      </c>
      <c r="C71" s="50" t="n"/>
      <c r="D71" s="23" t="n"/>
      <c r="E71" s="23" t="n"/>
      <c r="F71" s="50" t="n"/>
      <c r="G71" s="28">
        <f>IF(AND(N(D71)&gt;0,N(E71)&gt;N(D71)),"Booked &gt; calls?",IFERROR(E71/D71,""))</f>
        <v/>
      </c>
      <c r="H71" s="26">
        <f>IFERROR(C71/D71,"")</f>
        <v/>
      </c>
      <c r="I71" s="26">
        <f>IF(AND(N(C71)&gt;0,N(E71)=0),"No jobs",IFERROR(C71/E71,""))</f>
        <v/>
      </c>
      <c r="J71" s="26">
        <f>IFERROR(F71/E71,"")</f>
        <v/>
      </c>
      <c r="K71" s="29">
        <f>IF(ISNUMBER(G71),(G71-Benchmarks!$C$6)*100,"")</f>
        <v/>
      </c>
    </row>
    <row r="72">
      <c r="A72" s="45" t="inlineStr">
        <is>
          <t>Apr</t>
        </is>
      </c>
      <c r="B72" s="46" t="inlineStr">
        <is>
          <t>Agency or marketing fee (spend only)</t>
        </is>
      </c>
      <c r="C72" s="50" t="n"/>
      <c r="D72" s="47" t="n"/>
      <c r="E72" s="47" t="n"/>
      <c r="F72" s="47" t="n"/>
      <c r="G72" s="21" t="inlineStr">
        <is>
          <t>Counted in Total</t>
        </is>
      </c>
    </row>
    <row r="73">
      <c r="A73" s="51" t="inlineStr">
        <is>
          <t>Apr</t>
        </is>
      </c>
      <c r="B73" s="52" t="inlineStr">
        <is>
          <t>Total</t>
        </is>
      </c>
      <c r="C73" s="32">
        <f>SUM(C65:C72)</f>
        <v/>
      </c>
      <c r="D73" s="33">
        <f>SUM(D65:D72)</f>
        <v/>
      </c>
      <c r="E73" s="33">
        <f>SUM(E65:E72)</f>
        <v/>
      </c>
      <c r="F73" s="32">
        <f>SUM(F65:F72)</f>
        <v/>
      </c>
      <c r="G73" s="34">
        <f>IFERROR(E73/D73,"")</f>
        <v/>
      </c>
      <c r="H73" s="32">
        <f>IFERROR(C73/D73,"")</f>
        <v/>
      </c>
      <c r="I73" s="32">
        <f>IF(AND(N(C73)&gt;0,N(E73)=0),"No jobs",IFERROR(C73/E73,""))</f>
        <v/>
      </c>
      <c r="J73" s="32">
        <f>IFERROR(F73/E73,"")</f>
        <v/>
      </c>
      <c r="K73" s="35">
        <f>IF(ISNUMBER(G73),(G73-Benchmarks!$C$6)*100,"")</f>
        <v/>
      </c>
    </row>
    <row r="75" ht="22" customHeight="1">
      <c r="A75" s="49" t="inlineStr">
        <is>
          <t>May</t>
        </is>
      </c>
      <c r="B75" s="43" t="n"/>
      <c r="C75" s="43" t="n"/>
      <c r="D75" s="43" t="n"/>
      <c r="E75" s="43" t="n"/>
      <c r="F75" s="43" t="n"/>
      <c r="G75" s="43" t="n"/>
      <c r="H75" s="43" t="n"/>
      <c r="I75" s="43" t="n"/>
      <c r="J75" s="43" t="n"/>
      <c r="K75" s="43" t="n"/>
    </row>
    <row r="76">
      <c r="A76" s="45" t="inlineStr">
        <is>
          <t>May</t>
        </is>
      </c>
      <c r="B76" s="46" t="inlineStr">
        <is>
          <t>Google Business Profile / Maps</t>
        </is>
      </c>
      <c r="C76" s="50" t="n"/>
      <c r="D76" s="23" t="n"/>
      <c r="E76" s="23" t="n"/>
      <c r="F76" s="50" t="n"/>
      <c r="G76" s="28">
        <f>IF(AND(N(D76)&gt;0,N(E76)&gt;N(D76)),"Booked &gt; calls?",IFERROR(E76/D76,""))</f>
        <v/>
      </c>
      <c r="H76" s="26">
        <f>IFERROR(C76/D76,"")</f>
        <v/>
      </c>
      <c r="I76" s="26">
        <f>IF(AND(N(C76)&gt;0,N(E76)=0),"No jobs",IFERROR(C76/E76,""))</f>
        <v/>
      </c>
      <c r="J76" s="26">
        <f>IFERROR(F76/E76,"")</f>
        <v/>
      </c>
      <c r="K76" s="29">
        <f>IF(ISNUMBER(G76),(G76-Benchmarks!$C$6)*100,"")</f>
        <v/>
      </c>
    </row>
    <row r="77">
      <c r="A77" s="45" t="inlineStr">
        <is>
          <t>May</t>
        </is>
      </c>
      <c r="B77" s="46" t="inlineStr">
        <is>
          <t>Local Services Ads</t>
        </is>
      </c>
      <c r="C77" s="50" t="n"/>
      <c r="D77" s="23" t="n"/>
      <c r="E77" s="23" t="n"/>
      <c r="F77" s="50" t="n"/>
      <c r="G77" s="28">
        <f>IF(AND(N(D77)&gt;0,N(E77)&gt;N(D77)),"Booked &gt; calls?",IFERROR(E77/D77,""))</f>
        <v/>
      </c>
      <c r="H77" s="26">
        <f>IFERROR(C77/D77,"")</f>
        <v/>
      </c>
      <c r="I77" s="26">
        <f>IF(AND(N(C77)&gt;0,N(E77)=0),"No jobs",IFERROR(C77/E77,""))</f>
        <v/>
      </c>
      <c r="J77" s="26">
        <f>IFERROR(F77/E77,"")</f>
        <v/>
      </c>
      <c r="K77" s="29">
        <f>IF(ISNUMBER(G77),(G77-Benchmarks!$C$6)*100,"")</f>
        <v/>
      </c>
    </row>
    <row r="78">
      <c r="A78" s="45" t="inlineStr">
        <is>
          <t>May</t>
        </is>
      </c>
      <c r="B78" s="46" t="inlineStr">
        <is>
          <t>Google Ads</t>
        </is>
      </c>
      <c r="C78" s="50" t="n"/>
      <c r="D78" s="23" t="n"/>
      <c r="E78" s="23" t="n"/>
      <c r="F78" s="50" t="n"/>
      <c r="G78" s="28">
        <f>IF(AND(N(D78)&gt;0,N(E78)&gt;N(D78)),"Booked &gt; calls?",IFERROR(E78/D78,""))</f>
        <v/>
      </c>
      <c r="H78" s="26">
        <f>IFERROR(C78/D78,"")</f>
        <v/>
      </c>
      <c r="I78" s="26">
        <f>IF(AND(N(C78)&gt;0,N(E78)=0),"No jobs",IFERROR(C78/E78,""))</f>
        <v/>
      </c>
      <c r="J78" s="26">
        <f>IFERROR(F78/E78,"")</f>
        <v/>
      </c>
      <c r="K78" s="29">
        <f>IF(ISNUMBER(G78),(G78-Benchmarks!$C$6)*100,"")</f>
        <v/>
      </c>
    </row>
    <row r="79">
      <c r="A79" s="45" t="inlineStr">
        <is>
          <t>May</t>
        </is>
      </c>
      <c r="B79" s="46" t="inlineStr">
        <is>
          <t>Website and organic</t>
        </is>
      </c>
      <c r="C79" s="50" t="n"/>
      <c r="D79" s="23" t="n"/>
      <c r="E79" s="23" t="n"/>
      <c r="F79" s="50" t="n"/>
      <c r="G79" s="28">
        <f>IF(AND(N(D79)&gt;0,N(E79)&gt;N(D79)),"Booked &gt; calls?",IFERROR(E79/D79,""))</f>
        <v/>
      </c>
      <c r="H79" s="26">
        <f>IFERROR(C79/D79,"")</f>
        <v/>
      </c>
      <c r="I79" s="26">
        <f>IF(AND(N(C79)&gt;0,N(E79)=0),"No jobs",IFERROR(C79/E79,""))</f>
        <v/>
      </c>
      <c r="J79" s="26">
        <f>IFERROR(F79/E79,"")</f>
        <v/>
      </c>
      <c r="K79" s="29">
        <f>IF(ISNUMBER(G79),(G79-Benchmarks!$C$6)*100,"")</f>
        <v/>
      </c>
    </row>
    <row r="80">
      <c r="A80" s="45" t="inlineStr">
        <is>
          <t>May</t>
        </is>
      </c>
      <c r="B80" s="46" t="inlineStr">
        <is>
          <t>Referral and repeat</t>
        </is>
      </c>
      <c r="C80" s="50" t="n"/>
      <c r="D80" s="23" t="n"/>
      <c r="E80" s="23" t="n"/>
      <c r="F80" s="50" t="n"/>
      <c r="G80" s="28">
        <f>IF(AND(N(D80)&gt;0,N(E80)&gt;N(D80)),"Booked &gt; calls?",IFERROR(E80/D80,""))</f>
        <v/>
      </c>
      <c r="H80" s="26">
        <f>IFERROR(C80/D80,"")</f>
        <v/>
      </c>
      <c r="I80" s="26">
        <f>IF(AND(N(C80)&gt;0,N(E80)=0),"No jobs",IFERROR(C80/E80,""))</f>
        <v/>
      </c>
      <c r="J80" s="26">
        <f>IFERROR(F80/E80,"")</f>
        <v/>
      </c>
      <c r="K80" s="29">
        <f>IF(ISNUMBER(G80),(G80-Benchmarks!$C$6)*100,"")</f>
        <v/>
      </c>
    </row>
    <row r="81">
      <c r="A81" s="45" t="inlineStr">
        <is>
          <t>May</t>
        </is>
      </c>
      <c r="B81" s="46" t="inlineStr">
        <is>
          <t>Lead marketplaces</t>
        </is>
      </c>
      <c r="C81" s="50" t="n"/>
      <c r="D81" s="23" t="n"/>
      <c r="E81" s="23" t="n"/>
      <c r="F81" s="50" t="n"/>
      <c r="G81" s="28">
        <f>IF(AND(N(D81)&gt;0,N(E81)&gt;N(D81)),"Booked &gt; calls?",IFERROR(E81/D81,""))</f>
        <v/>
      </c>
      <c r="H81" s="26">
        <f>IFERROR(C81/D81,"")</f>
        <v/>
      </c>
      <c r="I81" s="26">
        <f>IF(AND(N(C81)&gt;0,N(E81)=0),"No jobs",IFERROR(C81/E81,""))</f>
        <v/>
      </c>
      <c r="J81" s="26">
        <f>IFERROR(F81/E81,"")</f>
        <v/>
      </c>
      <c r="K81" s="29">
        <f>IF(ISNUMBER(G81),(G81-Benchmarks!$C$6)*100,"")</f>
        <v/>
      </c>
    </row>
    <row r="82">
      <c r="A82" s="45" t="inlineStr">
        <is>
          <t>May</t>
        </is>
      </c>
      <c r="B82" s="46" t="inlineStr">
        <is>
          <t>Other</t>
        </is>
      </c>
      <c r="C82" s="50" t="n"/>
      <c r="D82" s="23" t="n"/>
      <c r="E82" s="23" t="n"/>
      <c r="F82" s="50" t="n"/>
      <c r="G82" s="28">
        <f>IF(AND(N(D82)&gt;0,N(E82)&gt;N(D82)),"Booked &gt; calls?",IFERROR(E82/D82,""))</f>
        <v/>
      </c>
      <c r="H82" s="26">
        <f>IFERROR(C82/D82,"")</f>
        <v/>
      </c>
      <c r="I82" s="26">
        <f>IF(AND(N(C82)&gt;0,N(E82)=0),"No jobs",IFERROR(C82/E82,""))</f>
        <v/>
      </c>
      <c r="J82" s="26">
        <f>IFERROR(F82/E82,"")</f>
        <v/>
      </c>
      <c r="K82" s="29">
        <f>IF(ISNUMBER(G82),(G82-Benchmarks!$C$6)*100,"")</f>
        <v/>
      </c>
    </row>
    <row r="83">
      <c r="A83" s="45" t="inlineStr">
        <is>
          <t>May</t>
        </is>
      </c>
      <c r="B83" s="46" t="inlineStr">
        <is>
          <t>Agency or marketing fee (spend only)</t>
        </is>
      </c>
      <c r="C83" s="50" t="n"/>
      <c r="D83" s="47" t="n"/>
      <c r="E83" s="47" t="n"/>
      <c r="F83" s="47" t="n"/>
      <c r="G83" s="21" t="inlineStr">
        <is>
          <t>Counted in Total</t>
        </is>
      </c>
    </row>
    <row r="84">
      <c r="A84" s="51" t="inlineStr">
        <is>
          <t>May</t>
        </is>
      </c>
      <c r="B84" s="52" t="inlineStr">
        <is>
          <t>Total</t>
        </is>
      </c>
      <c r="C84" s="32">
        <f>SUM(C76:C83)</f>
        <v/>
      </c>
      <c r="D84" s="33">
        <f>SUM(D76:D83)</f>
        <v/>
      </c>
      <c r="E84" s="33">
        <f>SUM(E76:E83)</f>
        <v/>
      </c>
      <c r="F84" s="32">
        <f>SUM(F76:F83)</f>
        <v/>
      </c>
      <c r="G84" s="34">
        <f>IFERROR(E84/D84,"")</f>
        <v/>
      </c>
      <c r="H84" s="32">
        <f>IFERROR(C84/D84,"")</f>
        <v/>
      </c>
      <c r="I84" s="32">
        <f>IF(AND(N(C84)&gt;0,N(E84)=0),"No jobs",IFERROR(C84/E84,""))</f>
        <v/>
      </c>
      <c r="J84" s="32">
        <f>IFERROR(F84/E84,"")</f>
        <v/>
      </c>
      <c r="K84" s="35">
        <f>IF(ISNUMBER(G84),(G84-Benchmarks!$C$6)*100,"")</f>
        <v/>
      </c>
    </row>
    <row r="86" ht="22" customHeight="1">
      <c r="A86" s="49" t="inlineStr">
        <is>
          <t>June</t>
        </is>
      </c>
      <c r="B86" s="43" t="n"/>
      <c r="C86" s="43" t="n"/>
      <c r="D86" s="43" t="n"/>
      <c r="E86" s="43" t="n"/>
      <c r="F86" s="43" t="n"/>
      <c r="G86" s="43" t="n"/>
      <c r="H86" s="43" t="n"/>
      <c r="I86" s="43" t="n"/>
      <c r="J86" s="43" t="n"/>
      <c r="K86" s="43" t="n"/>
    </row>
    <row r="87">
      <c r="A87" s="45" t="inlineStr">
        <is>
          <t>Jun</t>
        </is>
      </c>
      <c r="B87" s="46" t="inlineStr">
        <is>
          <t>Google Business Profile / Maps</t>
        </is>
      </c>
      <c r="C87" s="50" t="n"/>
      <c r="D87" s="23" t="n"/>
      <c r="E87" s="23" t="n"/>
      <c r="F87" s="50" t="n"/>
      <c r="G87" s="28">
        <f>IF(AND(N(D87)&gt;0,N(E87)&gt;N(D87)),"Booked &gt; calls?",IFERROR(E87/D87,""))</f>
        <v/>
      </c>
      <c r="H87" s="26">
        <f>IFERROR(C87/D87,"")</f>
        <v/>
      </c>
      <c r="I87" s="26">
        <f>IF(AND(N(C87)&gt;0,N(E87)=0),"No jobs",IFERROR(C87/E87,""))</f>
        <v/>
      </c>
      <c r="J87" s="26">
        <f>IFERROR(F87/E87,"")</f>
        <v/>
      </c>
      <c r="K87" s="29">
        <f>IF(ISNUMBER(G87),(G87-Benchmarks!$C$6)*100,"")</f>
        <v/>
      </c>
    </row>
    <row r="88">
      <c r="A88" s="45" t="inlineStr">
        <is>
          <t>Jun</t>
        </is>
      </c>
      <c r="B88" s="46" t="inlineStr">
        <is>
          <t>Local Services Ads</t>
        </is>
      </c>
      <c r="C88" s="50" t="n"/>
      <c r="D88" s="23" t="n"/>
      <c r="E88" s="23" t="n"/>
      <c r="F88" s="50" t="n"/>
      <c r="G88" s="28">
        <f>IF(AND(N(D88)&gt;0,N(E88)&gt;N(D88)),"Booked &gt; calls?",IFERROR(E88/D88,""))</f>
        <v/>
      </c>
      <c r="H88" s="26">
        <f>IFERROR(C88/D88,"")</f>
        <v/>
      </c>
      <c r="I88" s="26">
        <f>IF(AND(N(C88)&gt;0,N(E88)=0),"No jobs",IFERROR(C88/E88,""))</f>
        <v/>
      </c>
      <c r="J88" s="26">
        <f>IFERROR(F88/E88,"")</f>
        <v/>
      </c>
      <c r="K88" s="29">
        <f>IF(ISNUMBER(G88),(G88-Benchmarks!$C$6)*100,"")</f>
        <v/>
      </c>
    </row>
    <row r="89">
      <c r="A89" s="45" t="inlineStr">
        <is>
          <t>Jun</t>
        </is>
      </c>
      <c r="B89" s="46" t="inlineStr">
        <is>
          <t>Google Ads</t>
        </is>
      </c>
      <c r="C89" s="50" t="n"/>
      <c r="D89" s="23" t="n"/>
      <c r="E89" s="23" t="n"/>
      <c r="F89" s="50" t="n"/>
      <c r="G89" s="28">
        <f>IF(AND(N(D89)&gt;0,N(E89)&gt;N(D89)),"Booked &gt; calls?",IFERROR(E89/D89,""))</f>
        <v/>
      </c>
      <c r="H89" s="26">
        <f>IFERROR(C89/D89,"")</f>
        <v/>
      </c>
      <c r="I89" s="26">
        <f>IF(AND(N(C89)&gt;0,N(E89)=0),"No jobs",IFERROR(C89/E89,""))</f>
        <v/>
      </c>
      <c r="J89" s="26">
        <f>IFERROR(F89/E89,"")</f>
        <v/>
      </c>
      <c r="K89" s="29">
        <f>IF(ISNUMBER(G89),(G89-Benchmarks!$C$6)*100,"")</f>
        <v/>
      </c>
    </row>
    <row r="90">
      <c r="A90" s="45" t="inlineStr">
        <is>
          <t>Jun</t>
        </is>
      </c>
      <c r="B90" s="46" t="inlineStr">
        <is>
          <t>Website and organic</t>
        </is>
      </c>
      <c r="C90" s="50" t="n"/>
      <c r="D90" s="23" t="n"/>
      <c r="E90" s="23" t="n"/>
      <c r="F90" s="50" t="n"/>
      <c r="G90" s="28">
        <f>IF(AND(N(D90)&gt;0,N(E90)&gt;N(D90)),"Booked &gt; calls?",IFERROR(E90/D90,""))</f>
        <v/>
      </c>
      <c r="H90" s="26">
        <f>IFERROR(C90/D90,"")</f>
        <v/>
      </c>
      <c r="I90" s="26">
        <f>IF(AND(N(C90)&gt;0,N(E90)=0),"No jobs",IFERROR(C90/E90,""))</f>
        <v/>
      </c>
      <c r="J90" s="26">
        <f>IFERROR(F90/E90,"")</f>
        <v/>
      </c>
      <c r="K90" s="29">
        <f>IF(ISNUMBER(G90),(G90-Benchmarks!$C$6)*100,"")</f>
        <v/>
      </c>
    </row>
    <row r="91">
      <c r="A91" s="45" t="inlineStr">
        <is>
          <t>Jun</t>
        </is>
      </c>
      <c r="B91" s="46" t="inlineStr">
        <is>
          <t>Referral and repeat</t>
        </is>
      </c>
      <c r="C91" s="50" t="n"/>
      <c r="D91" s="23" t="n"/>
      <c r="E91" s="23" t="n"/>
      <c r="F91" s="50" t="n"/>
      <c r="G91" s="28">
        <f>IF(AND(N(D91)&gt;0,N(E91)&gt;N(D91)),"Booked &gt; calls?",IFERROR(E91/D91,""))</f>
        <v/>
      </c>
      <c r="H91" s="26">
        <f>IFERROR(C91/D91,"")</f>
        <v/>
      </c>
      <c r="I91" s="26">
        <f>IF(AND(N(C91)&gt;0,N(E91)=0),"No jobs",IFERROR(C91/E91,""))</f>
        <v/>
      </c>
      <c r="J91" s="26">
        <f>IFERROR(F91/E91,"")</f>
        <v/>
      </c>
      <c r="K91" s="29">
        <f>IF(ISNUMBER(G91),(G91-Benchmarks!$C$6)*100,"")</f>
        <v/>
      </c>
    </row>
    <row r="92">
      <c r="A92" s="45" t="inlineStr">
        <is>
          <t>Jun</t>
        </is>
      </c>
      <c r="B92" s="46" t="inlineStr">
        <is>
          <t>Lead marketplaces</t>
        </is>
      </c>
      <c r="C92" s="50" t="n"/>
      <c r="D92" s="23" t="n"/>
      <c r="E92" s="23" t="n"/>
      <c r="F92" s="50" t="n"/>
      <c r="G92" s="28">
        <f>IF(AND(N(D92)&gt;0,N(E92)&gt;N(D92)),"Booked &gt; calls?",IFERROR(E92/D92,""))</f>
        <v/>
      </c>
      <c r="H92" s="26">
        <f>IFERROR(C92/D92,"")</f>
        <v/>
      </c>
      <c r="I92" s="26">
        <f>IF(AND(N(C92)&gt;0,N(E92)=0),"No jobs",IFERROR(C92/E92,""))</f>
        <v/>
      </c>
      <c r="J92" s="26">
        <f>IFERROR(F92/E92,"")</f>
        <v/>
      </c>
      <c r="K92" s="29">
        <f>IF(ISNUMBER(G92),(G92-Benchmarks!$C$6)*100,"")</f>
        <v/>
      </c>
    </row>
    <row r="93">
      <c r="A93" s="45" t="inlineStr">
        <is>
          <t>Jun</t>
        </is>
      </c>
      <c r="B93" s="46" t="inlineStr">
        <is>
          <t>Other</t>
        </is>
      </c>
      <c r="C93" s="50" t="n"/>
      <c r="D93" s="23" t="n"/>
      <c r="E93" s="23" t="n"/>
      <c r="F93" s="50" t="n"/>
      <c r="G93" s="28">
        <f>IF(AND(N(D93)&gt;0,N(E93)&gt;N(D93)),"Booked &gt; calls?",IFERROR(E93/D93,""))</f>
        <v/>
      </c>
      <c r="H93" s="26">
        <f>IFERROR(C93/D93,"")</f>
        <v/>
      </c>
      <c r="I93" s="26">
        <f>IF(AND(N(C93)&gt;0,N(E93)=0),"No jobs",IFERROR(C93/E93,""))</f>
        <v/>
      </c>
      <c r="J93" s="26">
        <f>IFERROR(F93/E93,"")</f>
        <v/>
      </c>
      <c r="K93" s="29">
        <f>IF(ISNUMBER(G93),(G93-Benchmarks!$C$6)*100,"")</f>
        <v/>
      </c>
    </row>
    <row r="94">
      <c r="A94" s="45" t="inlineStr">
        <is>
          <t>Jun</t>
        </is>
      </c>
      <c r="B94" s="46" t="inlineStr">
        <is>
          <t>Agency or marketing fee (spend only)</t>
        </is>
      </c>
      <c r="C94" s="50" t="n"/>
      <c r="D94" s="47" t="n"/>
      <c r="E94" s="47" t="n"/>
      <c r="F94" s="47" t="n"/>
      <c r="G94" s="21" t="inlineStr">
        <is>
          <t>Counted in Total</t>
        </is>
      </c>
    </row>
    <row r="95">
      <c r="A95" s="51" t="inlineStr">
        <is>
          <t>Jun</t>
        </is>
      </c>
      <c r="B95" s="52" t="inlineStr">
        <is>
          <t>Total</t>
        </is>
      </c>
      <c r="C95" s="32">
        <f>SUM(C87:C94)</f>
        <v/>
      </c>
      <c r="D95" s="33">
        <f>SUM(D87:D94)</f>
        <v/>
      </c>
      <c r="E95" s="33">
        <f>SUM(E87:E94)</f>
        <v/>
      </c>
      <c r="F95" s="32">
        <f>SUM(F87:F94)</f>
        <v/>
      </c>
      <c r="G95" s="34">
        <f>IFERROR(E95/D95,"")</f>
        <v/>
      </c>
      <c r="H95" s="32">
        <f>IFERROR(C95/D95,"")</f>
        <v/>
      </c>
      <c r="I95" s="32">
        <f>IF(AND(N(C95)&gt;0,N(E95)=0),"No jobs",IFERROR(C95/E95,""))</f>
        <v/>
      </c>
      <c r="J95" s="32">
        <f>IFERROR(F95/E95,"")</f>
        <v/>
      </c>
      <c r="K95" s="35">
        <f>IF(ISNUMBER(G95),(G95-Benchmarks!$C$6)*100,"")</f>
        <v/>
      </c>
    </row>
    <row r="97" ht="22" customHeight="1">
      <c r="A97" s="49" t="inlineStr">
        <is>
          <t>July</t>
        </is>
      </c>
      <c r="B97" s="43" t="n"/>
      <c r="C97" s="43" t="n"/>
      <c r="D97" s="43" t="n"/>
      <c r="E97" s="43" t="n"/>
      <c r="F97" s="43" t="n"/>
      <c r="G97" s="43" t="n"/>
      <c r="H97" s="43" t="n"/>
      <c r="I97" s="43" t="n"/>
      <c r="J97" s="43" t="n"/>
      <c r="K97" s="43" t="n"/>
    </row>
    <row r="98">
      <c r="A98" s="45" t="inlineStr">
        <is>
          <t>Jul</t>
        </is>
      </c>
      <c r="B98" s="46" t="inlineStr">
        <is>
          <t>Google Business Profile / Maps</t>
        </is>
      </c>
      <c r="C98" s="50" t="n"/>
      <c r="D98" s="23" t="n"/>
      <c r="E98" s="23" t="n"/>
      <c r="F98" s="50" t="n"/>
      <c r="G98" s="28">
        <f>IF(AND(N(D98)&gt;0,N(E98)&gt;N(D98)),"Booked &gt; calls?",IFERROR(E98/D98,""))</f>
        <v/>
      </c>
      <c r="H98" s="26">
        <f>IFERROR(C98/D98,"")</f>
        <v/>
      </c>
      <c r="I98" s="26">
        <f>IF(AND(N(C98)&gt;0,N(E98)=0),"No jobs",IFERROR(C98/E98,""))</f>
        <v/>
      </c>
      <c r="J98" s="26">
        <f>IFERROR(F98/E98,"")</f>
        <v/>
      </c>
      <c r="K98" s="29">
        <f>IF(ISNUMBER(G98),(G98-Benchmarks!$C$6)*100,"")</f>
        <v/>
      </c>
    </row>
    <row r="99">
      <c r="A99" s="45" t="inlineStr">
        <is>
          <t>Jul</t>
        </is>
      </c>
      <c r="B99" s="46" t="inlineStr">
        <is>
          <t>Local Services Ads</t>
        </is>
      </c>
      <c r="C99" s="50" t="n"/>
      <c r="D99" s="23" t="n"/>
      <c r="E99" s="23" t="n"/>
      <c r="F99" s="50" t="n"/>
      <c r="G99" s="28">
        <f>IF(AND(N(D99)&gt;0,N(E99)&gt;N(D99)),"Booked &gt; calls?",IFERROR(E99/D99,""))</f>
        <v/>
      </c>
      <c r="H99" s="26">
        <f>IFERROR(C99/D99,"")</f>
        <v/>
      </c>
      <c r="I99" s="26">
        <f>IF(AND(N(C99)&gt;0,N(E99)=0),"No jobs",IFERROR(C99/E99,""))</f>
        <v/>
      </c>
      <c r="J99" s="26">
        <f>IFERROR(F99/E99,"")</f>
        <v/>
      </c>
      <c r="K99" s="29">
        <f>IF(ISNUMBER(G99),(G99-Benchmarks!$C$6)*100,"")</f>
        <v/>
      </c>
    </row>
    <row r="100">
      <c r="A100" s="45" t="inlineStr">
        <is>
          <t>Jul</t>
        </is>
      </c>
      <c r="B100" s="46" t="inlineStr">
        <is>
          <t>Google Ads</t>
        </is>
      </c>
      <c r="C100" s="50" t="n"/>
      <c r="D100" s="23" t="n"/>
      <c r="E100" s="23" t="n"/>
      <c r="F100" s="50" t="n"/>
      <c r="G100" s="28">
        <f>IF(AND(N(D100)&gt;0,N(E100)&gt;N(D100)),"Booked &gt; calls?",IFERROR(E100/D100,""))</f>
        <v/>
      </c>
      <c r="H100" s="26">
        <f>IFERROR(C100/D100,"")</f>
        <v/>
      </c>
      <c r="I100" s="26">
        <f>IF(AND(N(C100)&gt;0,N(E100)=0),"No jobs",IFERROR(C100/E100,""))</f>
        <v/>
      </c>
      <c r="J100" s="26">
        <f>IFERROR(F100/E100,"")</f>
        <v/>
      </c>
      <c r="K100" s="29">
        <f>IF(ISNUMBER(G100),(G100-Benchmarks!$C$6)*100,"")</f>
        <v/>
      </c>
    </row>
    <row r="101">
      <c r="A101" s="45" t="inlineStr">
        <is>
          <t>Jul</t>
        </is>
      </c>
      <c r="B101" s="46" t="inlineStr">
        <is>
          <t>Website and organic</t>
        </is>
      </c>
      <c r="C101" s="50" t="n"/>
      <c r="D101" s="23" t="n"/>
      <c r="E101" s="23" t="n"/>
      <c r="F101" s="50" t="n"/>
      <c r="G101" s="28">
        <f>IF(AND(N(D101)&gt;0,N(E101)&gt;N(D101)),"Booked &gt; calls?",IFERROR(E101/D101,""))</f>
        <v/>
      </c>
      <c r="H101" s="26">
        <f>IFERROR(C101/D101,"")</f>
        <v/>
      </c>
      <c r="I101" s="26">
        <f>IF(AND(N(C101)&gt;0,N(E101)=0),"No jobs",IFERROR(C101/E101,""))</f>
        <v/>
      </c>
      <c r="J101" s="26">
        <f>IFERROR(F101/E101,"")</f>
        <v/>
      </c>
      <c r="K101" s="29">
        <f>IF(ISNUMBER(G101),(G101-Benchmarks!$C$6)*100,"")</f>
        <v/>
      </c>
    </row>
    <row r="102">
      <c r="A102" s="45" t="inlineStr">
        <is>
          <t>Jul</t>
        </is>
      </c>
      <c r="B102" s="46" t="inlineStr">
        <is>
          <t>Referral and repeat</t>
        </is>
      </c>
      <c r="C102" s="50" t="n"/>
      <c r="D102" s="23" t="n"/>
      <c r="E102" s="23" t="n"/>
      <c r="F102" s="50" t="n"/>
      <c r="G102" s="28">
        <f>IF(AND(N(D102)&gt;0,N(E102)&gt;N(D102)),"Booked &gt; calls?",IFERROR(E102/D102,""))</f>
        <v/>
      </c>
      <c r="H102" s="26">
        <f>IFERROR(C102/D102,"")</f>
        <v/>
      </c>
      <c r="I102" s="26">
        <f>IF(AND(N(C102)&gt;0,N(E102)=0),"No jobs",IFERROR(C102/E102,""))</f>
        <v/>
      </c>
      <c r="J102" s="26">
        <f>IFERROR(F102/E102,"")</f>
        <v/>
      </c>
      <c r="K102" s="29">
        <f>IF(ISNUMBER(G102),(G102-Benchmarks!$C$6)*100,"")</f>
        <v/>
      </c>
    </row>
    <row r="103">
      <c r="A103" s="45" t="inlineStr">
        <is>
          <t>Jul</t>
        </is>
      </c>
      <c r="B103" s="46" t="inlineStr">
        <is>
          <t>Lead marketplaces</t>
        </is>
      </c>
      <c r="C103" s="50" t="n"/>
      <c r="D103" s="23" t="n"/>
      <c r="E103" s="23" t="n"/>
      <c r="F103" s="50" t="n"/>
      <c r="G103" s="28">
        <f>IF(AND(N(D103)&gt;0,N(E103)&gt;N(D103)),"Booked &gt; calls?",IFERROR(E103/D103,""))</f>
        <v/>
      </c>
      <c r="H103" s="26">
        <f>IFERROR(C103/D103,"")</f>
        <v/>
      </c>
      <c r="I103" s="26">
        <f>IF(AND(N(C103)&gt;0,N(E103)=0),"No jobs",IFERROR(C103/E103,""))</f>
        <v/>
      </c>
      <c r="J103" s="26">
        <f>IFERROR(F103/E103,"")</f>
        <v/>
      </c>
      <c r="K103" s="29">
        <f>IF(ISNUMBER(G103),(G103-Benchmarks!$C$6)*100,"")</f>
        <v/>
      </c>
    </row>
    <row r="104">
      <c r="A104" s="45" t="inlineStr">
        <is>
          <t>Jul</t>
        </is>
      </c>
      <c r="B104" s="46" t="inlineStr">
        <is>
          <t>Other</t>
        </is>
      </c>
      <c r="C104" s="50" t="n"/>
      <c r="D104" s="23" t="n"/>
      <c r="E104" s="23" t="n"/>
      <c r="F104" s="50" t="n"/>
      <c r="G104" s="28">
        <f>IF(AND(N(D104)&gt;0,N(E104)&gt;N(D104)),"Booked &gt; calls?",IFERROR(E104/D104,""))</f>
        <v/>
      </c>
      <c r="H104" s="26">
        <f>IFERROR(C104/D104,"")</f>
        <v/>
      </c>
      <c r="I104" s="26">
        <f>IF(AND(N(C104)&gt;0,N(E104)=0),"No jobs",IFERROR(C104/E104,""))</f>
        <v/>
      </c>
      <c r="J104" s="26">
        <f>IFERROR(F104/E104,"")</f>
        <v/>
      </c>
      <c r="K104" s="29">
        <f>IF(ISNUMBER(G104),(G104-Benchmarks!$C$6)*100,"")</f>
        <v/>
      </c>
    </row>
    <row r="105">
      <c r="A105" s="45" t="inlineStr">
        <is>
          <t>Jul</t>
        </is>
      </c>
      <c r="B105" s="46" t="inlineStr">
        <is>
          <t>Agency or marketing fee (spend only)</t>
        </is>
      </c>
      <c r="C105" s="50" t="n"/>
      <c r="D105" s="47" t="n"/>
      <c r="E105" s="47" t="n"/>
      <c r="F105" s="47" t="n"/>
      <c r="G105" s="21" t="inlineStr">
        <is>
          <t>Counted in Total</t>
        </is>
      </c>
    </row>
    <row r="106">
      <c r="A106" s="51" t="inlineStr">
        <is>
          <t>Jul</t>
        </is>
      </c>
      <c r="B106" s="52" t="inlineStr">
        <is>
          <t>Total</t>
        </is>
      </c>
      <c r="C106" s="32">
        <f>SUM(C98:C105)</f>
        <v/>
      </c>
      <c r="D106" s="33">
        <f>SUM(D98:D105)</f>
        <v/>
      </c>
      <c r="E106" s="33">
        <f>SUM(E98:E105)</f>
        <v/>
      </c>
      <c r="F106" s="32">
        <f>SUM(F98:F105)</f>
        <v/>
      </c>
      <c r="G106" s="34">
        <f>IFERROR(E106/D106,"")</f>
        <v/>
      </c>
      <c r="H106" s="32">
        <f>IFERROR(C106/D106,"")</f>
        <v/>
      </c>
      <c r="I106" s="32">
        <f>IF(AND(N(C106)&gt;0,N(E106)=0),"No jobs",IFERROR(C106/E106,""))</f>
        <v/>
      </c>
      <c r="J106" s="32">
        <f>IFERROR(F106/E106,"")</f>
        <v/>
      </c>
      <c r="K106" s="35">
        <f>IF(ISNUMBER(G106),(G106-Benchmarks!$C$6)*100,"")</f>
        <v/>
      </c>
    </row>
    <row r="108" ht="22" customHeight="1">
      <c r="A108" s="49" t="inlineStr">
        <is>
          <t>August</t>
        </is>
      </c>
      <c r="B108" s="43" t="n"/>
      <c r="C108" s="43" t="n"/>
      <c r="D108" s="43" t="n"/>
      <c r="E108" s="43" t="n"/>
      <c r="F108" s="43" t="n"/>
      <c r="G108" s="43" t="n"/>
      <c r="H108" s="43" t="n"/>
      <c r="I108" s="43" t="n"/>
      <c r="J108" s="43" t="n"/>
      <c r="K108" s="43" t="n"/>
    </row>
    <row r="109">
      <c r="A109" s="45" t="inlineStr">
        <is>
          <t>Aug</t>
        </is>
      </c>
      <c r="B109" s="46" t="inlineStr">
        <is>
          <t>Google Business Profile / Maps</t>
        </is>
      </c>
      <c r="C109" s="50" t="n"/>
      <c r="D109" s="23" t="n"/>
      <c r="E109" s="23" t="n"/>
      <c r="F109" s="50" t="n"/>
      <c r="G109" s="28">
        <f>IF(AND(N(D109)&gt;0,N(E109)&gt;N(D109)),"Booked &gt; calls?",IFERROR(E109/D109,""))</f>
        <v/>
      </c>
      <c r="H109" s="26">
        <f>IFERROR(C109/D109,"")</f>
        <v/>
      </c>
      <c r="I109" s="26">
        <f>IF(AND(N(C109)&gt;0,N(E109)=0),"No jobs",IFERROR(C109/E109,""))</f>
        <v/>
      </c>
      <c r="J109" s="26">
        <f>IFERROR(F109/E109,"")</f>
        <v/>
      </c>
      <c r="K109" s="29">
        <f>IF(ISNUMBER(G109),(G109-Benchmarks!$C$6)*100,"")</f>
        <v/>
      </c>
    </row>
    <row r="110">
      <c r="A110" s="45" t="inlineStr">
        <is>
          <t>Aug</t>
        </is>
      </c>
      <c r="B110" s="46" t="inlineStr">
        <is>
          <t>Local Services Ads</t>
        </is>
      </c>
      <c r="C110" s="50" t="n"/>
      <c r="D110" s="23" t="n"/>
      <c r="E110" s="23" t="n"/>
      <c r="F110" s="50" t="n"/>
      <c r="G110" s="28">
        <f>IF(AND(N(D110)&gt;0,N(E110)&gt;N(D110)),"Booked &gt; calls?",IFERROR(E110/D110,""))</f>
        <v/>
      </c>
      <c r="H110" s="26">
        <f>IFERROR(C110/D110,"")</f>
        <v/>
      </c>
      <c r="I110" s="26">
        <f>IF(AND(N(C110)&gt;0,N(E110)=0),"No jobs",IFERROR(C110/E110,""))</f>
        <v/>
      </c>
      <c r="J110" s="26">
        <f>IFERROR(F110/E110,"")</f>
        <v/>
      </c>
      <c r="K110" s="29">
        <f>IF(ISNUMBER(G110),(G110-Benchmarks!$C$6)*100,"")</f>
        <v/>
      </c>
    </row>
    <row r="111">
      <c r="A111" s="45" t="inlineStr">
        <is>
          <t>Aug</t>
        </is>
      </c>
      <c r="B111" s="46" t="inlineStr">
        <is>
          <t>Google Ads</t>
        </is>
      </c>
      <c r="C111" s="50" t="n"/>
      <c r="D111" s="23" t="n"/>
      <c r="E111" s="23" t="n"/>
      <c r="F111" s="50" t="n"/>
      <c r="G111" s="28">
        <f>IF(AND(N(D111)&gt;0,N(E111)&gt;N(D111)),"Booked &gt; calls?",IFERROR(E111/D111,""))</f>
        <v/>
      </c>
      <c r="H111" s="26">
        <f>IFERROR(C111/D111,"")</f>
        <v/>
      </c>
      <c r="I111" s="26">
        <f>IF(AND(N(C111)&gt;0,N(E111)=0),"No jobs",IFERROR(C111/E111,""))</f>
        <v/>
      </c>
      <c r="J111" s="26">
        <f>IFERROR(F111/E111,"")</f>
        <v/>
      </c>
      <c r="K111" s="29">
        <f>IF(ISNUMBER(G111),(G111-Benchmarks!$C$6)*100,"")</f>
        <v/>
      </c>
    </row>
    <row r="112">
      <c r="A112" s="45" t="inlineStr">
        <is>
          <t>Aug</t>
        </is>
      </c>
      <c r="B112" s="46" t="inlineStr">
        <is>
          <t>Website and organic</t>
        </is>
      </c>
      <c r="C112" s="50" t="n"/>
      <c r="D112" s="23" t="n"/>
      <c r="E112" s="23" t="n"/>
      <c r="F112" s="50" t="n"/>
      <c r="G112" s="28">
        <f>IF(AND(N(D112)&gt;0,N(E112)&gt;N(D112)),"Booked &gt; calls?",IFERROR(E112/D112,""))</f>
        <v/>
      </c>
      <c r="H112" s="26">
        <f>IFERROR(C112/D112,"")</f>
        <v/>
      </c>
      <c r="I112" s="26">
        <f>IF(AND(N(C112)&gt;0,N(E112)=0),"No jobs",IFERROR(C112/E112,""))</f>
        <v/>
      </c>
      <c r="J112" s="26">
        <f>IFERROR(F112/E112,"")</f>
        <v/>
      </c>
      <c r="K112" s="29">
        <f>IF(ISNUMBER(G112),(G112-Benchmarks!$C$6)*100,"")</f>
        <v/>
      </c>
    </row>
    <row r="113">
      <c r="A113" s="45" t="inlineStr">
        <is>
          <t>Aug</t>
        </is>
      </c>
      <c r="B113" s="46" t="inlineStr">
        <is>
          <t>Referral and repeat</t>
        </is>
      </c>
      <c r="C113" s="50" t="n"/>
      <c r="D113" s="23" t="n"/>
      <c r="E113" s="23" t="n"/>
      <c r="F113" s="50" t="n"/>
      <c r="G113" s="28">
        <f>IF(AND(N(D113)&gt;0,N(E113)&gt;N(D113)),"Booked &gt; calls?",IFERROR(E113/D113,""))</f>
        <v/>
      </c>
      <c r="H113" s="26">
        <f>IFERROR(C113/D113,"")</f>
        <v/>
      </c>
      <c r="I113" s="26">
        <f>IF(AND(N(C113)&gt;0,N(E113)=0),"No jobs",IFERROR(C113/E113,""))</f>
        <v/>
      </c>
      <c r="J113" s="26">
        <f>IFERROR(F113/E113,"")</f>
        <v/>
      </c>
      <c r="K113" s="29">
        <f>IF(ISNUMBER(G113),(G113-Benchmarks!$C$6)*100,"")</f>
        <v/>
      </c>
    </row>
    <row r="114">
      <c r="A114" s="45" t="inlineStr">
        <is>
          <t>Aug</t>
        </is>
      </c>
      <c r="B114" s="46" t="inlineStr">
        <is>
          <t>Lead marketplaces</t>
        </is>
      </c>
      <c r="C114" s="50" t="n"/>
      <c r="D114" s="23" t="n"/>
      <c r="E114" s="23" t="n"/>
      <c r="F114" s="50" t="n"/>
      <c r="G114" s="28">
        <f>IF(AND(N(D114)&gt;0,N(E114)&gt;N(D114)),"Booked &gt; calls?",IFERROR(E114/D114,""))</f>
        <v/>
      </c>
      <c r="H114" s="26">
        <f>IFERROR(C114/D114,"")</f>
        <v/>
      </c>
      <c r="I114" s="26">
        <f>IF(AND(N(C114)&gt;0,N(E114)=0),"No jobs",IFERROR(C114/E114,""))</f>
        <v/>
      </c>
      <c r="J114" s="26">
        <f>IFERROR(F114/E114,"")</f>
        <v/>
      </c>
      <c r="K114" s="29">
        <f>IF(ISNUMBER(G114),(G114-Benchmarks!$C$6)*100,"")</f>
        <v/>
      </c>
    </row>
    <row r="115">
      <c r="A115" s="45" t="inlineStr">
        <is>
          <t>Aug</t>
        </is>
      </c>
      <c r="B115" s="46" t="inlineStr">
        <is>
          <t>Other</t>
        </is>
      </c>
      <c r="C115" s="50" t="n"/>
      <c r="D115" s="23" t="n"/>
      <c r="E115" s="23" t="n"/>
      <c r="F115" s="50" t="n"/>
      <c r="G115" s="28">
        <f>IF(AND(N(D115)&gt;0,N(E115)&gt;N(D115)),"Booked &gt; calls?",IFERROR(E115/D115,""))</f>
        <v/>
      </c>
      <c r="H115" s="26">
        <f>IFERROR(C115/D115,"")</f>
        <v/>
      </c>
      <c r="I115" s="26">
        <f>IF(AND(N(C115)&gt;0,N(E115)=0),"No jobs",IFERROR(C115/E115,""))</f>
        <v/>
      </c>
      <c r="J115" s="26">
        <f>IFERROR(F115/E115,"")</f>
        <v/>
      </c>
      <c r="K115" s="29">
        <f>IF(ISNUMBER(G115),(G115-Benchmarks!$C$6)*100,"")</f>
        <v/>
      </c>
    </row>
    <row r="116">
      <c r="A116" s="45" t="inlineStr">
        <is>
          <t>Aug</t>
        </is>
      </c>
      <c r="B116" s="46" t="inlineStr">
        <is>
          <t>Agency or marketing fee (spend only)</t>
        </is>
      </c>
      <c r="C116" s="50" t="n"/>
      <c r="D116" s="47" t="n"/>
      <c r="E116" s="47" t="n"/>
      <c r="F116" s="47" t="n"/>
      <c r="G116" s="21" t="inlineStr">
        <is>
          <t>Counted in Total</t>
        </is>
      </c>
    </row>
    <row r="117">
      <c r="A117" s="51" t="inlineStr">
        <is>
          <t>Aug</t>
        </is>
      </c>
      <c r="B117" s="52" t="inlineStr">
        <is>
          <t>Total</t>
        </is>
      </c>
      <c r="C117" s="32">
        <f>SUM(C109:C116)</f>
        <v/>
      </c>
      <c r="D117" s="33">
        <f>SUM(D109:D116)</f>
        <v/>
      </c>
      <c r="E117" s="33">
        <f>SUM(E109:E116)</f>
        <v/>
      </c>
      <c r="F117" s="32">
        <f>SUM(F109:F116)</f>
        <v/>
      </c>
      <c r="G117" s="34">
        <f>IFERROR(E117/D117,"")</f>
        <v/>
      </c>
      <c r="H117" s="32">
        <f>IFERROR(C117/D117,"")</f>
        <v/>
      </c>
      <c r="I117" s="32">
        <f>IF(AND(N(C117)&gt;0,N(E117)=0),"No jobs",IFERROR(C117/E117,""))</f>
        <v/>
      </c>
      <c r="J117" s="32">
        <f>IFERROR(F117/E117,"")</f>
        <v/>
      </c>
      <c r="K117" s="35">
        <f>IF(ISNUMBER(G117),(G117-Benchmarks!$C$6)*100,"")</f>
        <v/>
      </c>
    </row>
    <row r="119" ht="22" customHeight="1">
      <c r="A119" s="49" t="inlineStr">
        <is>
          <t>September</t>
        </is>
      </c>
      <c r="B119" s="43" t="n"/>
      <c r="C119" s="43" t="n"/>
      <c r="D119" s="43" t="n"/>
      <c r="E119" s="43" t="n"/>
      <c r="F119" s="43" t="n"/>
      <c r="G119" s="43" t="n"/>
      <c r="H119" s="43" t="n"/>
      <c r="I119" s="43" t="n"/>
      <c r="J119" s="43" t="n"/>
      <c r="K119" s="43" t="n"/>
    </row>
    <row r="120">
      <c r="A120" s="45" t="inlineStr">
        <is>
          <t>Sep</t>
        </is>
      </c>
      <c r="B120" s="46" t="inlineStr">
        <is>
          <t>Google Business Profile / Maps</t>
        </is>
      </c>
      <c r="C120" s="50" t="n"/>
      <c r="D120" s="23" t="n"/>
      <c r="E120" s="23" t="n"/>
      <c r="F120" s="50" t="n"/>
      <c r="G120" s="28">
        <f>IF(AND(N(D120)&gt;0,N(E120)&gt;N(D120)),"Booked &gt; calls?",IFERROR(E120/D120,""))</f>
        <v/>
      </c>
      <c r="H120" s="26">
        <f>IFERROR(C120/D120,"")</f>
        <v/>
      </c>
      <c r="I120" s="26">
        <f>IF(AND(N(C120)&gt;0,N(E120)=0),"No jobs",IFERROR(C120/E120,""))</f>
        <v/>
      </c>
      <c r="J120" s="26">
        <f>IFERROR(F120/E120,"")</f>
        <v/>
      </c>
      <c r="K120" s="29">
        <f>IF(ISNUMBER(G120),(G120-Benchmarks!$C$6)*100,"")</f>
        <v/>
      </c>
    </row>
    <row r="121">
      <c r="A121" s="45" t="inlineStr">
        <is>
          <t>Sep</t>
        </is>
      </c>
      <c r="B121" s="46" t="inlineStr">
        <is>
          <t>Local Services Ads</t>
        </is>
      </c>
      <c r="C121" s="50" t="n"/>
      <c r="D121" s="23" t="n"/>
      <c r="E121" s="23" t="n"/>
      <c r="F121" s="50" t="n"/>
      <c r="G121" s="28">
        <f>IF(AND(N(D121)&gt;0,N(E121)&gt;N(D121)),"Booked &gt; calls?",IFERROR(E121/D121,""))</f>
        <v/>
      </c>
      <c r="H121" s="26">
        <f>IFERROR(C121/D121,"")</f>
        <v/>
      </c>
      <c r="I121" s="26">
        <f>IF(AND(N(C121)&gt;0,N(E121)=0),"No jobs",IFERROR(C121/E121,""))</f>
        <v/>
      </c>
      <c r="J121" s="26">
        <f>IFERROR(F121/E121,"")</f>
        <v/>
      </c>
      <c r="K121" s="29">
        <f>IF(ISNUMBER(G121),(G121-Benchmarks!$C$6)*100,"")</f>
        <v/>
      </c>
    </row>
    <row r="122">
      <c r="A122" s="45" t="inlineStr">
        <is>
          <t>Sep</t>
        </is>
      </c>
      <c r="B122" s="46" t="inlineStr">
        <is>
          <t>Google Ads</t>
        </is>
      </c>
      <c r="C122" s="50" t="n"/>
      <c r="D122" s="23" t="n"/>
      <c r="E122" s="23" t="n"/>
      <c r="F122" s="50" t="n"/>
      <c r="G122" s="28">
        <f>IF(AND(N(D122)&gt;0,N(E122)&gt;N(D122)),"Booked &gt; calls?",IFERROR(E122/D122,""))</f>
        <v/>
      </c>
      <c r="H122" s="26">
        <f>IFERROR(C122/D122,"")</f>
        <v/>
      </c>
      <c r="I122" s="26">
        <f>IF(AND(N(C122)&gt;0,N(E122)=0),"No jobs",IFERROR(C122/E122,""))</f>
        <v/>
      </c>
      <c r="J122" s="26">
        <f>IFERROR(F122/E122,"")</f>
        <v/>
      </c>
      <c r="K122" s="29">
        <f>IF(ISNUMBER(G122),(G122-Benchmarks!$C$6)*100,"")</f>
        <v/>
      </c>
    </row>
    <row r="123">
      <c r="A123" s="45" t="inlineStr">
        <is>
          <t>Sep</t>
        </is>
      </c>
      <c r="B123" s="46" t="inlineStr">
        <is>
          <t>Website and organic</t>
        </is>
      </c>
      <c r="C123" s="50" t="n"/>
      <c r="D123" s="23" t="n"/>
      <c r="E123" s="23" t="n"/>
      <c r="F123" s="50" t="n"/>
      <c r="G123" s="28">
        <f>IF(AND(N(D123)&gt;0,N(E123)&gt;N(D123)),"Booked &gt; calls?",IFERROR(E123/D123,""))</f>
        <v/>
      </c>
      <c r="H123" s="26">
        <f>IFERROR(C123/D123,"")</f>
        <v/>
      </c>
      <c r="I123" s="26">
        <f>IF(AND(N(C123)&gt;0,N(E123)=0),"No jobs",IFERROR(C123/E123,""))</f>
        <v/>
      </c>
      <c r="J123" s="26">
        <f>IFERROR(F123/E123,"")</f>
        <v/>
      </c>
      <c r="K123" s="29">
        <f>IF(ISNUMBER(G123),(G123-Benchmarks!$C$6)*100,"")</f>
        <v/>
      </c>
    </row>
    <row r="124">
      <c r="A124" s="45" t="inlineStr">
        <is>
          <t>Sep</t>
        </is>
      </c>
      <c r="B124" s="46" t="inlineStr">
        <is>
          <t>Referral and repeat</t>
        </is>
      </c>
      <c r="C124" s="50" t="n"/>
      <c r="D124" s="23" t="n"/>
      <c r="E124" s="23" t="n"/>
      <c r="F124" s="50" t="n"/>
      <c r="G124" s="28">
        <f>IF(AND(N(D124)&gt;0,N(E124)&gt;N(D124)),"Booked &gt; calls?",IFERROR(E124/D124,""))</f>
        <v/>
      </c>
      <c r="H124" s="26">
        <f>IFERROR(C124/D124,"")</f>
        <v/>
      </c>
      <c r="I124" s="26">
        <f>IF(AND(N(C124)&gt;0,N(E124)=0),"No jobs",IFERROR(C124/E124,""))</f>
        <v/>
      </c>
      <c r="J124" s="26">
        <f>IFERROR(F124/E124,"")</f>
        <v/>
      </c>
      <c r="K124" s="29">
        <f>IF(ISNUMBER(G124),(G124-Benchmarks!$C$6)*100,"")</f>
        <v/>
      </c>
    </row>
    <row r="125">
      <c r="A125" s="45" t="inlineStr">
        <is>
          <t>Sep</t>
        </is>
      </c>
      <c r="B125" s="46" t="inlineStr">
        <is>
          <t>Lead marketplaces</t>
        </is>
      </c>
      <c r="C125" s="50" t="n"/>
      <c r="D125" s="23" t="n"/>
      <c r="E125" s="23" t="n"/>
      <c r="F125" s="50" t="n"/>
      <c r="G125" s="28">
        <f>IF(AND(N(D125)&gt;0,N(E125)&gt;N(D125)),"Booked &gt; calls?",IFERROR(E125/D125,""))</f>
        <v/>
      </c>
      <c r="H125" s="26">
        <f>IFERROR(C125/D125,"")</f>
        <v/>
      </c>
      <c r="I125" s="26">
        <f>IF(AND(N(C125)&gt;0,N(E125)=0),"No jobs",IFERROR(C125/E125,""))</f>
        <v/>
      </c>
      <c r="J125" s="26">
        <f>IFERROR(F125/E125,"")</f>
        <v/>
      </c>
      <c r="K125" s="29">
        <f>IF(ISNUMBER(G125),(G125-Benchmarks!$C$6)*100,"")</f>
        <v/>
      </c>
    </row>
    <row r="126">
      <c r="A126" s="45" t="inlineStr">
        <is>
          <t>Sep</t>
        </is>
      </c>
      <c r="B126" s="46" t="inlineStr">
        <is>
          <t>Other</t>
        </is>
      </c>
      <c r="C126" s="50" t="n"/>
      <c r="D126" s="23" t="n"/>
      <c r="E126" s="23" t="n"/>
      <c r="F126" s="50" t="n"/>
      <c r="G126" s="28">
        <f>IF(AND(N(D126)&gt;0,N(E126)&gt;N(D126)),"Booked &gt; calls?",IFERROR(E126/D126,""))</f>
        <v/>
      </c>
      <c r="H126" s="26">
        <f>IFERROR(C126/D126,"")</f>
        <v/>
      </c>
      <c r="I126" s="26">
        <f>IF(AND(N(C126)&gt;0,N(E126)=0),"No jobs",IFERROR(C126/E126,""))</f>
        <v/>
      </c>
      <c r="J126" s="26">
        <f>IFERROR(F126/E126,"")</f>
        <v/>
      </c>
      <c r="K126" s="29">
        <f>IF(ISNUMBER(G126),(G126-Benchmarks!$C$6)*100,"")</f>
        <v/>
      </c>
    </row>
    <row r="127">
      <c r="A127" s="45" t="inlineStr">
        <is>
          <t>Sep</t>
        </is>
      </c>
      <c r="B127" s="46" t="inlineStr">
        <is>
          <t>Agency or marketing fee (spend only)</t>
        </is>
      </c>
      <c r="C127" s="50" t="n"/>
      <c r="D127" s="47" t="n"/>
      <c r="E127" s="47" t="n"/>
      <c r="F127" s="47" t="n"/>
      <c r="G127" s="21" t="inlineStr">
        <is>
          <t>Counted in Total</t>
        </is>
      </c>
    </row>
    <row r="128">
      <c r="A128" s="51" t="inlineStr">
        <is>
          <t>Sep</t>
        </is>
      </c>
      <c r="B128" s="52" t="inlineStr">
        <is>
          <t>Total</t>
        </is>
      </c>
      <c r="C128" s="32">
        <f>SUM(C120:C127)</f>
        <v/>
      </c>
      <c r="D128" s="33">
        <f>SUM(D120:D127)</f>
        <v/>
      </c>
      <c r="E128" s="33">
        <f>SUM(E120:E127)</f>
        <v/>
      </c>
      <c r="F128" s="32">
        <f>SUM(F120:F127)</f>
        <v/>
      </c>
      <c r="G128" s="34">
        <f>IFERROR(E128/D128,"")</f>
        <v/>
      </c>
      <c r="H128" s="32">
        <f>IFERROR(C128/D128,"")</f>
        <v/>
      </c>
      <c r="I128" s="32">
        <f>IF(AND(N(C128)&gt;0,N(E128)=0),"No jobs",IFERROR(C128/E128,""))</f>
        <v/>
      </c>
      <c r="J128" s="32">
        <f>IFERROR(F128/E128,"")</f>
        <v/>
      </c>
      <c r="K128" s="35">
        <f>IF(ISNUMBER(G128),(G128-Benchmarks!$C$6)*100,"")</f>
        <v/>
      </c>
    </row>
    <row r="130" ht="22" customHeight="1">
      <c r="A130" s="49" t="inlineStr">
        <is>
          <t>October</t>
        </is>
      </c>
      <c r="B130" s="43" t="n"/>
      <c r="C130" s="43" t="n"/>
      <c r="D130" s="43" t="n"/>
      <c r="E130" s="43" t="n"/>
      <c r="F130" s="43" t="n"/>
      <c r="G130" s="43" t="n"/>
      <c r="H130" s="43" t="n"/>
      <c r="I130" s="43" t="n"/>
      <c r="J130" s="43" t="n"/>
      <c r="K130" s="43" t="n"/>
    </row>
    <row r="131">
      <c r="A131" s="45" t="inlineStr">
        <is>
          <t>Oct</t>
        </is>
      </c>
      <c r="B131" s="46" t="inlineStr">
        <is>
          <t>Google Business Profile / Maps</t>
        </is>
      </c>
      <c r="C131" s="50" t="n"/>
      <c r="D131" s="23" t="n"/>
      <c r="E131" s="23" t="n"/>
      <c r="F131" s="50" t="n"/>
      <c r="G131" s="28">
        <f>IF(AND(N(D131)&gt;0,N(E131)&gt;N(D131)),"Booked &gt; calls?",IFERROR(E131/D131,""))</f>
        <v/>
      </c>
      <c r="H131" s="26">
        <f>IFERROR(C131/D131,"")</f>
        <v/>
      </c>
      <c r="I131" s="26">
        <f>IF(AND(N(C131)&gt;0,N(E131)=0),"No jobs",IFERROR(C131/E131,""))</f>
        <v/>
      </c>
      <c r="J131" s="26">
        <f>IFERROR(F131/E131,"")</f>
        <v/>
      </c>
      <c r="K131" s="29">
        <f>IF(ISNUMBER(G131),(G131-Benchmarks!$C$6)*100,"")</f>
        <v/>
      </c>
    </row>
    <row r="132">
      <c r="A132" s="45" t="inlineStr">
        <is>
          <t>Oct</t>
        </is>
      </c>
      <c r="B132" s="46" t="inlineStr">
        <is>
          <t>Local Services Ads</t>
        </is>
      </c>
      <c r="C132" s="50" t="n"/>
      <c r="D132" s="23" t="n"/>
      <c r="E132" s="23" t="n"/>
      <c r="F132" s="50" t="n"/>
      <c r="G132" s="28">
        <f>IF(AND(N(D132)&gt;0,N(E132)&gt;N(D132)),"Booked &gt; calls?",IFERROR(E132/D132,""))</f>
        <v/>
      </c>
      <c r="H132" s="26">
        <f>IFERROR(C132/D132,"")</f>
        <v/>
      </c>
      <c r="I132" s="26">
        <f>IF(AND(N(C132)&gt;0,N(E132)=0),"No jobs",IFERROR(C132/E132,""))</f>
        <v/>
      </c>
      <c r="J132" s="26">
        <f>IFERROR(F132/E132,"")</f>
        <v/>
      </c>
      <c r="K132" s="29">
        <f>IF(ISNUMBER(G132),(G132-Benchmarks!$C$6)*100,"")</f>
        <v/>
      </c>
    </row>
    <row r="133">
      <c r="A133" s="45" t="inlineStr">
        <is>
          <t>Oct</t>
        </is>
      </c>
      <c r="B133" s="46" t="inlineStr">
        <is>
          <t>Google Ads</t>
        </is>
      </c>
      <c r="C133" s="50" t="n"/>
      <c r="D133" s="23" t="n"/>
      <c r="E133" s="23" t="n"/>
      <c r="F133" s="50" t="n"/>
      <c r="G133" s="28">
        <f>IF(AND(N(D133)&gt;0,N(E133)&gt;N(D133)),"Booked &gt; calls?",IFERROR(E133/D133,""))</f>
        <v/>
      </c>
      <c r="H133" s="26">
        <f>IFERROR(C133/D133,"")</f>
        <v/>
      </c>
      <c r="I133" s="26">
        <f>IF(AND(N(C133)&gt;0,N(E133)=0),"No jobs",IFERROR(C133/E133,""))</f>
        <v/>
      </c>
      <c r="J133" s="26">
        <f>IFERROR(F133/E133,"")</f>
        <v/>
      </c>
      <c r="K133" s="29">
        <f>IF(ISNUMBER(G133),(G133-Benchmarks!$C$6)*100,"")</f>
        <v/>
      </c>
    </row>
    <row r="134">
      <c r="A134" s="45" t="inlineStr">
        <is>
          <t>Oct</t>
        </is>
      </c>
      <c r="B134" s="46" t="inlineStr">
        <is>
          <t>Website and organic</t>
        </is>
      </c>
      <c r="C134" s="50" t="n"/>
      <c r="D134" s="23" t="n"/>
      <c r="E134" s="23" t="n"/>
      <c r="F134" s="50" t="n"/>
      <c r="G134" s="28">
        <f>IF(AND(N(D134)&gt;0,N(E134)&gt;N(D134)),"Booked &gt; calls?",IFERROR(E134/D134,""))</f>
        <v/>
      </c>
      <c r="H134" s="26">
        <f>IFERROR(C134/D134,"")</f>
        <v/>
      </c>
      <c r="I134" s="26">
        <f>IF(AND(N(C134)&gt;0,N(E134)=0),"No jobs",IFERROR(C134/E134,""))</f>
        <v/>
      </c>
      <c r="J134" s="26">
        <f>IFERROR(F134/E134,"")</f>
        <v/>
      </c>
      <c r="K134" s="29">
        <f>IF(ISNUMBER(G134),(G134-Benchmarks!$C$6)*100,"")</f>
        <v/>
      </c>
    </row>
    <row r="135">
      <c r="A135" s="45" t="inlineStr">
        <is>
          <t>Oct</t>
        </is>
      </c>
      <c r="B135" s="46" t="inlineStr">
        <is>
          <t>Referral and repeat</t>
        </is>
      </c>
      <c r="C135" s="50" t="n"/>
      <c r="D135" s="23" t="n"/>
      <c r="E135" s="23" t="n"/>
      <c r="F135" s="50" t="n"/>
      <c r="G135" s="28">
        <f>IF(AND(N(D135)&gt;0,N(E135)&gt;N(D135)),"Booked &gt; calls?",IFERROR(E135/D135,""))</f>
        <v/>
      </c>
      <c r="H135" s="26">
        <f>IFERROR(C135/D135,"")</f>
        <v/>
      </c>
      <c r="I135" s="26">
        <f>IF(AND(N(C135)&gt;0,N(E135)=0),"No jobs",IFERROR(C135/E135,""))</f>
        <v/>
      </c>
      <c r="J135" s="26">
        <f>IFERROR(F135/E135,"")</f>
        <v/>
      </c>
      <c r="K135" s="29">
        <f>IF(ISNUMBER(G135),(G135-Benchmarks!$C$6)*100,"")</f>
        <v/>
      </c>
    </row>
    <row r="136">
      <c r="A136" s="45" t="inlineStr">
        <is>
          <t>Oct</t>
        </is>
      </c>
      <c r="B136" s="46" t="inlineStr">
        <is>
          <t>Lead marketplaces</t>
        </is>
      </c>
      <c r="C136" s="50" t="n"/>
      <c r="D136" s="23" t="n"/>
      <c r="E136" s="23" t="n"/>
      <c r="F136" s="50" t="n"/>
      <c r="G136" s="28">
        <f>IF(AND(N(D136)&gt;0,N(E136)&gt;N(D136)),"Booked &gt; calls?",IFERROR(E136/D136,""))</f>
        <v/>
      </c>
      <c r="H136" s="26">
        <f>IFERROR(C136/D136,"")</f>
        <v/>
      </c>
      <c r="I136" s="26">
        <f>IF(AND(N(C136)&gt;0,N(E136)=0),"No jobs",IFERROR(C136/E136,""))</f>
        <v/>
      </c>
      <c r="J136" s="26">
        <f>IFERROR(F136/E136,"")</f>
        <v/>
      </c>
      <c r="K136" s="29">
        <f>IF(ISNUMBER(G136),(G136-Benchmarks!$C$6)*100,"")</f>
        <v/>
      </c>
    </row>
    <row r="137">
      <c r="A137" s="45" t="inlineStr">
        <is>
          <t>Oct</t>
        </is>
      </c>
      <c r="B137" s="46" t="inlineStr">
        <is>
          <t>Other</t>
        </is>
      </c>
      <c r="C137" s="50" t="n"/>
      <c r="D137" s="23" t="n"/>
      <c r="E137" s="23" t="n"/>
      <c r="F137" s="50" t="n"/>
      <c r="G137" s="28">
        <f>IF(AND(N(D137)&gt;0,N(E137)&gt;N(D137)),"Booked &gt; calls?",IFERROR(E137/D137,""))</f>
        <v/>
      </c>
      <c r="H137" s="26">
        <f>IFERROR(C137/D137,"")</f>
        <v/>
      </c>
      <c r="I137" s="26">
        <f>IF(AND(N(C137)&gt;0,N(E137)=0),"No jobs",IFERROR(C137/E137,""))</f>
        <v/>
      </c>
      <c r="J137" s="26">
        <f>IFERROR(F137/E137,"")</f>
        <v/>
      </c>
      <c r="K137" s="29">
        <f>IF(ISNUMBER(G137),(G137-Benchmarks!$C$6)*100,"")</f>
        <v/>
      </c>
    </row>
    <row r="138">
      <c r="A138" s="45" t="inlineStr">
        <is>
          <t>Oct</t>
        </is>
      </c>
      <c r="B138" s="46" t="inlineStr">
        <is>
          <t>Agency or marketing fee (spend only)</t>
        </is>
      </c>
      <c r="C138" s="50" t="n"/>
      <c r="D138" s="47" t="n"/>
      <c r="E138" s="47" t="n"/>
      <c r="F138" s="47" t="n"/>
      <c r="G138" s="21" t="inlineStr">
        <is>
          <t>Counted in Total</t>
        </is>
      </c>
    </row>
    <row r="139">
      <c r="A139" s="51" t="inlineStr">
        <is>
          <t>Oct</t>
        </is>
      </c>
      <c r="B139" s="52" t="inlineStr">
        <is>
          <t>Total</t>
        </is>
      </c>
      <c r="C139" s="32">
        <f>SUM(C131:C138)</f>
        <v/>
      </c>
      <c r="D139" s="33">
        <f>SUM(D131:D138)</f>
        <v/>
      </c>
      <c r="E139" s="33">
        <f>SUM(E131:E138)</f>
        <v/>
      </c>
      <c r="F139" s="32">
        <f>SUM(F131:F138)</f>
        <v/>
      </c>
      <c r="G139" s="34">
        <f>IFERROR(E139/D139,"")</f>
        <v/>
      </c>
      <c r="H139" s="32">
        <f>IFERROR(C139/D139,"")</f>
        <v/>
      </c>
      <c r="I139" s="32">
        <f>IF(AND(N(C139)&gt;0,N(E139)=0),"No jobs",IFERROR(C139/E139,""))</f>
        <v/>
      </c>
      <c r="J139" s="32">
        <f>IFERROR(F139/E139,"")</f>
        <v/>
      </c>
      <c r="K139" s="35">
        <f>IF(ISNUMBER(G139),(G139-Benchmarks!$C$6)*100,"")</f>
        <v/>
      </c>
    </row>
    <row r="141" ht="22" customHeight="1">
      <c r="A141" s="49" t="inlineStr">
        <is>
          <t>November</t>
        </is>
      </c>
      <c r="B141" s="43" t="n"/>
      <c r="C141" s="43" t="n"/>
      <c r="D141" s="43" t="n"/>
      <c r="E141" s="43" t="n"/>
      <c r="F141" s="43" t="n"/>
      <c r="G141" s="43" t="n"/>
      <c r="H141" s="43" t="n"/>
      <c r="I141" s="43" t="n"/>
      <c r="J141" s="43" t="n"/>
      <c r="K141" s="43" t="n"/>
    </row>
    <row r="142">
      <c r="A142" s="45" t="inlineStr">
        <is>
          <t>Nov</t>
        </is>
      </c>
      <c r="B142" s="46" t="inlineStr">
        <is>
          <t>Google Business Profile / Maps</t>
        </is>
      </c>
      <c r="C142" s="50" t="n"/>
      <c r="D142" s="23" t="n"/>
      <c r="E142" s="23" t="n"/>
      <c r="F142" s="50" t="n"/>
      <c r="G142" s="28">
        <f>IF(AND(N(D142)&gt;0,N(E142)&gt;N(D142)),"Booked &gt; calls?",IFERROR(E142/D142,""))</f>
        <v/>
      </c>
      <c r="H142" s="26">
        <f>IFERROR(C142/D142,"")</f>
        <v/>
      </c>
      <c r="I142" s="26">
        <f>IF(AND(N(C142)&gt;0,N(E142)=0),"No jobs",IFERROR(C142/E142,""))</f>
        <v/>
      </c>
      <c r="J142" s="26">
        <f>IFERROR(F142/E142,"")</f>
        <v/>
      </c>
      <c r="K142" s="29">
        <f>IF(ISNUMBER(G142),(G142-Benchmarks!$C$6)*100,"")</f>
        <v/>
      </c>
    </row>
    <row r="143">
      <c r="A143" s="45" t="inlineStr">
        <is>
          <t>Nov</t>
        </is>
      </c>
      <c r="B143" s="46" t="inlineStr">
        <is>
          <t>Local Services Ads</t>
        </is>
      </c>
      <c r="C143" s="50" t="n"/>
      <c r="D143" s="23" t="n"/>
      <c r="E143" s="23" t="n"/>
      <c r="F143" s="50" t="n"/>
      <c r="G143" s="28">
        <f>IF(AND(N(D143)&gt;0,N(E143)&gt;N(D143)),"Booked &gt; calls?",IFERROR(E143/D143,""))</f>
        <v/>
      </c>
      <c r="H143" s="26">
        <f>IFERROR(C143/D143,"")</f>
        <v/>
      </c>
      <c r="I143" s="26">
        <f>IF(AND(N(C143)&gt;0,N(E143)=0),"No jobs",IFERROR(C143/E143,""))</f>
        <v/>
      </c>
      <c r="J143" s="26">
        <f>IFERROR(F143/E143,"")</f>
        <v/>
      </c>
      <c r="K143" s="29">
        <f>IF(ISNUMBER(G143),(G143-Benchmarks!$C$6)*100,"")</f>
        <v/>
      </c>
    </row>
    <row r="144">
      <c r="A144" s="45" t="inlineStr">
        <is>
          <t>Nov</t>
        </is>
      </c>
      <c r="B144" s="46" t="inlineStr">
        <is>
          <t>Google Ads</t>
        </is>
      </c>
      <c r="C144" s="50" t="n"/>
      <c r="D144" s="23" t="n"/>
      <c r="E144" s="23" t="n"/>
      <c r="F144" s="50" t="n"/>
      <c r="G144" s="28">
        <f>IF(AND(N(D144)&gt;0,N(E144)&gt;N(D144)),"Booked &gt; calls?",IFERROR(E144/D144,""))</f>
        <v/>
      </c>
      <c r="H144" s="26">
        <f>IFERROR(C144/D144,"")</f>
        <v/>
      </c>
      <c r="I144" s="26">
        <f>IF(AND(N(C144)&gt;0,N(E144)=0),"No jobs",IFERROR(C144/E144,""))</f>
        <v/>
      </c>
      <c r="J144" s="26">
        <f>IFERROR(F144/E144,"")</f>
        <v/>
      </c>
      <c r="K144" s="29">
        <f>IF(ISNUMBER(G144),(G144-Benchmarks!$C$6)*100,"")</f>
        <v/>
      </c>
    </row>
    <row r="145">
      <c r="A145" s="45" t="inlineStr">
        <is>
          <t>Nov</t>
        </is>
      </c>
      <c r="B145" s="46" t="inlineStr">
        <is>
          <t>Website and organic</t>
        </is>
      </c>
      <c r="C145" s="50" t="n"/>
      <c r="D145" s="23" t="n"/>
      <c r="E145" s="23" t="n"/>
      <c r="F145" s="50" t="n"/>
      <c r="G145" s="28">
        <f>IF(AND(N(D145)&gt;0,N(E145)&gt;N(D145)),"Booked &gt; calls?",IFERROR(E145/D145,""))</f>
        <v/>
      </c>
      <c r="H145" s="26">
        <f>IFERROR(C145/D145,"")</f>
        <v/>
      </c>
      <c r="I145" s="26">
        <f>IF(AND(N(C145)&gt;0,N(E145)=0),"No jobs",IFERROR(C145/E145,""))</f>
        <v/>
      </c>
      <c r="J145" s="26">
        <f>IFERROR(F145/E145,"")</f>
        <v/>
      </c>
      <c r="K145" s="29">
        <f>IF(ISNUMBER(G145),(G145-Benchmarks!$C$6)*100,"")</f>
        <v/>
      </c>
    </row>
    <row r="146">
      <c r="A146" s="45" t="inlineStr">
        <is>
          <t>Nov</t>
        </is>
      </c>
      <c r="B146" s="46" t="inlineStr">
        <is>
          <t>Referral and repeat</t>
        </is>
      </c>
      <c r="C146" s="50" t="n"/>
      <c r="D146" s="23" t="n"/>
      <c r="E146" s="23" t="n"/>
      <c r="F146" s="50" t="n"/>
      <c r="G146" s="28">
        <f>IF(AND(N(D146)&gt;0,N(E146)&gt;N(D146)),"Booked &gt; calls?",IFERROR(E146/D146,""))</f>
        <v/>
      </c>
      <c r="H146" s="26">
        <f>IFERROR(C146/D146,"")</f>
        <v/>
      </c>
      <c r="I146" s="26">
        <f>IF(AND(N(C146)&gt;0,N(E146)=0),"No jobs",IFERROR(C146/E146,""))</f>
        <v/>
      </c>
      <c r="J146" s="26">
        <f>IFERROR(F146/E146,"")</f>
        <v/>
      </c>
      <c r="K146" s="29">
        <f>IF(ISNUMBER(G146),(G146-Benchmarks!$C$6)*100,"")</f>
        <v/>
      </c>
    </row>
    <row r="147">
      <c r="A147" s="45" t="inlineStr">
        <is>
          <t>Nov</t>
        </is>
      </c>
      <c r="B147" s="46" t="inlineStr">
        <is>
          <t>Lead marketplaces</t>
        </is>
      </c>
      <c r="C147" s="50" t="n"/>
      <c r="D147" s="23" t="n"/>
      <c r="E147" s="23" t="n"/>
      <c r="F147" s="50" t="n"/>
      <c r="G147" s="28">
        <f>IF(AND(N(D147)&gt;0,N(E147)&gt;N(D147)),"Booked &gt; calls?",IFERROR(E147/D147,""))</f>
        <v/>
      </c>
      <c r="H147" s="26">
        <f>IFERROR(C147/D147,"")</f>
        <v/>
      </c>
      <c r="I147" s="26">
        <f>IF(AND(N(C147)&gt;0,N(E147)=0),"No jobs",IFERROR(C147/E147,""))</f>
        <v/>
      </c>
      <c r="J147" s="26">
        <f>IFERROR(F147/E147,"")</f>
        <v/>
      </c>
      <c r="K147" s="29">
        <f>IF(ISNUMBER(G147),(G147-Benchmarks!$C$6)*100,"")</f>
        <v/>
      </c>
    </row>
    <row r="148">
      <c r="A148" s="45" t="inlineStr">
        <is>
          <t>Nov</t>
        </is>
      </c>
      <c r="B148" s="46" t="inlineStr">
        <is>
          <t>Other</t>
        </is>
      </c>
      <c r="C148" s="50" t="n"/>
      <c r="D148" s="23" t="n"/>
      <c r="E148" s="23" t="n"/>
      <c r="F148" s="50" t="n"/>
      <c r="G148" s="28">
        <f>IF(AND(N(D148)&gt;0,N(E148)&gt;N(D148)),"Booked &gt; calls?",IFERROR(E148/D148,""))</f>
        <v/>
      </c>
      <c r="H148" s="26">
        <f>IFERROR(C148/D148,"")</f>
        <v/>
      </c>
      <c r="I148" s="26">
        <f>IF(AND(N(C148)&gt;0,N(E148)=0),"No jobs",IFERROR(C148/E148,""))</f>
        <v/>
      </c>
      <c r="J148" s="26">
        <f>IFERROR(F148/E148,"")</f>
        <v/>
      </c>
      <c r="K148" s="29">
        <f>IF(ISNUMBER(G148),(G148-Benchmarks!$C$6)*100,"")</f>
        <v/>
      </c>
    </row>
    <row r="149">
      <c r="A149" s="45" t="inlineStr">
        <is>
          <t>Nov</t>
        </is>
      </c>
      <c r="B149" s="46" t="inlineStr">
        <is>
          <t>Agency or marketing fee (spend only)</t>
        </is>
      </c>
      <c r="C149" s="50" t="n"/>
      <c r="D149" s="47" t="n"/>
      <c r="E149" s="47" t="n"/>
      <c r="F149" s="47" t="n"/>
      <c r="G149" s="21" t="inlineStr">
        <is>
          <t>Counted in Total</t>
        </is>
      </c>
    </row>
    <row r="150">
      <c r="A150" s="51" t="inlineStr">
        <is>
          <t>Nov</t>
        </is>
      </c>
      <c r="B150" s="52" t="inlineStr">
        <is>
          <t>Total</t>
        </is>
      </c>
      <c r="C150" s="32">
        <f>SUM(C142:C149)</f>
        <v/>
      </c>
      <c r="D150" s="33">
        <f>SUM(D142:D149)</f>
        <v/>
      </c>
      <c r="E150" s="33">
        <f>SUM(E142:E149)</f>
        <v/>
      </c>
      <c r="F150" s="32">
        <f>SUM(F142:F149)</f>
        <v/>
      </c>
      <c r="G150" s="34">
        <f>IFERROR(E150/D150,"")</f>
        <v/>
      </c>
      <c r="H150" s="32">
        <f>IFERROR(C150/D150,"")</f>
        <v/>
      </c>
      <c r="I150" s="32">
        <f>IF(AND(N(C150)&gt;0,N(E150)=0),"No jobs",IFERROR(C150/E150,""))</f>
        <v/>
      </c>
      <c r="J150" s="32">
        <f>IFERROR(F150/E150,"")</f>
        <v/>
      </c>
      <c r="K150" s="35">
        <f>IF(ISNUMBER(G150),(G150-Benchmarks!$C$6)*100,"")</f>
        <v/>
      </c>
    </row>
    <row r="152" ht="22" customHeight="1">
      <c r="A152" s="49" t="inlineStr">
        <is>
          <t>December</t>
        </is>
      </c>
      <c r="B152" s="43" t="n"/>
      <c r="C152" s="43" t="n"/>
      <c r="D152" s="43" t="n"/>
      <c r="E152" s="43" t="n"/>
      <c r="F152" s="43" t="n"/>
      <c r="G152" s="43" t="n"/>
      <c r="H152" s="43" t="n"/>
      <c r="I152" s="43" t="n"/>
      <c r="J152" s="43" t="n"/>
      <c r="K152" s="43" t="n"/>
    </row>
    <row r="153">
      <c r="A153" s="45" t="inlineStr">
        <is>
          <t>Dec</t>
        </is>
      </c>
      <c r="B153" s="46" t="inlineStr">
        <is>
          <t>Google Business Profile / Maps</t>
        </is>
      </c>
      <c r="C153" s="50" t="n"/>
      <c r="D153" s="23" t="n"/>
      <c r="E153" s="23" t="n"/>
      <c r="F153" s="50" t="n"/>
      <c r="G153" s="28">
        <f>IF(AND(N(D153)&gt;0,N(E153)&gt;N(D153)),"Booked &gt; calls?",IFERROR(E153/D153,""))</f>
        <v/>
      </c>
      <c r="H153" s="26">
        <f>IFERROR(C153/D153,"")</f>
        <v/>
      </c>
      <c r="I153" s="26">
        <f>IF(AND(N(C153)&gt;0,N(E153)=0),"No jobs",IFERROR(C153/E153,""))</f>
        <v/>
      </c>
      <c r="J153" s="26">
        <f>IFERROR(F153/E153,"")</f>
        <v/>
      </c>
      <c r="K153" s="29">
        <f>IF(ISNUMBER(G153),(G153-Benchmarks!$C$6)*100,"")</f>
        <v/>
      </c>
    </row>
    <row r="154">
      <c r="A154" s="45" t="inlineStr">
        <is>
          <t>Dec</t>
        </is>
      </c>
      <c r="B154" s="46" t="inlineStr">
        <is>
          <t>Local Services Ads</t>
        </is>
      </c>
      <c r="C154" s="50" t="n"/>
      <c r="D154" s="23" t="n"/>
      <c r="E154" s="23" t="n"/>
      <c r="F154" s="50" t="n"/>
      <c r="G154" s="28">
        <f>IF(AND(N(D154)&gt;0,N(E154)&gt;N(D154)),"Booked &gt; calls?",IFERROR(E154/D154,""))</f>
        <v/>
      </c>
      <c r="H154" s="26">
        <f>IFERROR(C154/D154,"")</f>
        <v/>
      </c>
      <c r="I154" s="26">
        <f>IF(AND(N(C154)&gt;0,N(E154)=0),"No jobs",IFERROR(C154/E154,""))</f>
        <v/>
      </c>
      <c r="J154" s="26">
        <f>IFERROR(F154/E154,"")</f>
        <v/>
      </c>
      <c r="K154" s="29">
        <f>IF(ISNUMBER(G154),(G154-Benchmarks!$C$6)*100,"")</f>
        <v/>
      </c>
    </row>
    <row r="155">
      <c r="A155" s="45" t="inlineStr">
        <is>
          <t>Dec</t>
        </is>
      </c>
      <c r="B155" s="46" t="inlineStr">
        <is>
          <t>Google Ads</t>
        </is>
      </c>
      <c r="C155" s="50" t="n"/>
      <c r="D155" s="23" t="n"/>
      <c r="E155" s="23" t="n"/>
      <c r="F155" s="50" t="n"/>
      <c r="G155" s="28">
        <f>IF(AND(N(D155)&gt;0,N(E155)&gt;N(D155)),"Booked &gt; calls?",IFERROR(E155/D155,""))</f>
        <v/>
      </c>
      <c r="H155" s="26">
        <f>IFERROR(C155/D155,"")</f>
        <v/>
      </c>
      <c r="I155" s="26">
        <f>IF(AND(N(C155)&gt;0,N(E155)=0),"No jobs",IFERROR(C155/E155,""))</f>
        <v/>
      </c>
      <c r="J155" s="26">
        <f>IFERROR(F155/E155,"")</f>
        <v/>
      </c>
      <c r="K155" s="29">
        <f>IF(ISNUMBER(G155),(G155-Benchmarks!$C$6)*100,"")</f>
        <v/>
      </c>
    </row>
    <row r="156">
      <c r="A156" s="45" t="inlineStr">
        <is>
          <t>Dec</t>
        </is>
      </c>
      <c r="B156" s="46" t="inlineStr">
        <is>
          <t>Website and organic</t>
        </is>
      </c>
      <c r="C156" s="50" t="n"/>
      <c r="D156" s="23" t="n"/>
      <c r="E156" s="23" t="n"/>
      <c r="F156" s="50" t="n"/>
      <c r="G156" s="28">
        <f>IF(AND(N(D156)&gt;0,N(E156)&gt;N(D156)),"Booked &gt; calls?",IFERROR(E156/D156,""))</f>
        <v/>
      </c>
      <c r="H156" s="26">
        <f>IFERROR(C156/D156,"")</f>
        <v/>
      </c>
      <c r="I156" s="26">
        <f>IF(AND(N(C156)&gt;0,N(E156)=0),"No jobs",IFERROR(C156/E156,""))</f>
        <v/>
      </c>
      <c r="J156" s="26">
        <f>IFERROR(F156/E156,"")</f>
        <v/>
      </c>
      <c r="K156" s="29">
        <f>IF(ISNUMBER(G156),(G156-Benchmarks!$C$6)*100,"")</f>
        <v/>
      </c>
    </row>
    <row r="157">
      <c r="A157" s="45" t="inlineStr">
        <is>
          <t>Dec</t>
        </is>
      </c>
      <c r="B157" s="46" t="inlineStr">
        <is>
          <t>Referral and repeat</t>
        </is>
      </c>
      <c r="C157" s="50" t="n"/>
      <c r="D157" s="23" t="n"/>
      <c r="E157" s="23" t="n"/>
      <c r="F157" s="50" t="n"/>
      <c r="G157" s="28">
        <f>IF(AND(N(D157)&gt;0,N(E157)&gt;N(D157)),"Booked &gt; calls?",IFERROR(E157/D157,""))</f>
        <v/>
      </c>
      <c r="H157" s="26">
        <f>IFERROR(C157/D157,"")</f>
        <v/>
      </c>
      <c r="I157" s="26">
        <f>IF(AND(N(C157)&gt;0,N(E157)=0),"No jobs",IFERROR(C157/E157,""))</f>
        <v/>
      </c>
      <c r="J157" s="26">
        <f>IFERROR(F157/E157,"")</f>
        <v/>
      </c>
      <c r="K157" s="29">
        <f>IF(ISNUMBER(G157),(G157-Benchmarks!$C$6)*100,"")</f>
        <v/>
      </c>
    </row>
    <row r="158">
      <c r="A158" s="45" t="inlineStr">
        <is>
          <t>Dec</t>
        </is>
      </c>
      <c r="B158" s="46" t="inlineStr">
        <is>
          <t>Lead marketplaces</t>
        </is>
      </c>
      <c r="C158" s="50" t="n"/>
      <c r="D158" s="23" t="n"/>
      <c r="E158" s="23" t="n"/>
      <c r="F158" s="50" t="n"/>
      <c r="G158" s="28">
        <f>IF(AND(N(D158)&gt;0,N(E158)&gt;N(D158)),"Booked &gt; calls?",IFERROR(E158/D158,""))</f>
        <v/>
      </c>
      <c r="H158" s="26">
        <f>IFERROR(C158/D158,"")</f>
        <v/>
      </c>
      <c r="I158" s="26">
        <f>IF(AND(N(C158)&gt;0,N(E158)=0),"No jobs",IFERROR(C158/E158,""))</f>
        <v/>
      </c>
      <c r="J158" s="26">
        <f>IFERROR(F158/E158,"")</f>
        <v/>
      </c>
      <c r="K158" s="29">
        <f>IF(ISNUMBER(G158),(G158-Benchmarks!$C$6)*100,"")</f>
        <v/>
      </c>
    </row>
    <row r="159">
      <c r="A159" s="45" t="inlineStr">
        <is>
          <t>Dec</t>
        </is>
      </c>
      <c r="B159" s="46" t="inlineStr">
        <is>
          <t>Other</t>
        </is>
      </c>
      <c r="C159" s="50" t="n"/>
      <c r="D159" s="23" t="n"/>
      <c r="E159" s="23" t="n"/>
      <c r="F159" s="50" t="n"/>
      <c r="G159" s="28">
        <f>IF(AND(N(D159)&gt;0,N(E159)&gt;N(D159)),"Booked &gt; calls?",IFERROR(E159/D159,""))</f>
        <v/>
      </c>
      <c r="H159" s="26">
        <f>IFERROR(C159/D159,"")</f>
        <v/>
      </c>
      <c r="I159" s="26">
        <f>IF(AND(N(C159)&gt;0,N(E159)=0),"No jobs",IFERROR(C159/E159,""))</f>
        <v/>
      </c>
      <c r="J159" s="26">
        <f>IFERROR(F159/E159,"")</f>
        <v/>
      </c>
      <c r="K159" s="29">
        <f>IF(ISNUMBER(G159),(G159-Benchmarks!$C$6)*100,"")</f>
        <v/>
      </c>
    </row>
    <row r="160">
      <c r="A160" s="45" t="inlineStr">
        <is>
          <t>Dec</t>
        </is>
      </c>
      <c r="B160" s="46" t="inlineStr">
        <is>
          <t>Agency or marketing fee (spend only)</t>
        </is>
      </c>
      <c r="C160" s="50" t="n"/>
      <c r="D160" s="47" t="n"/>
      <c r="E160" s="47" t="n"/>
      <c r="F160" s="47" t="n"/>
      <c r="G160" s="21" t="inlineStr">
        <is>
          <t>Counted in Total</t>
        </is>
      </c>
    </row>
    <row r="161">
      <c r="A161" s="51" t="inlineStr">
        <is>
          <t>Dec</t>
        </is>
      </c>
      <c r="B161" s="52" t="inlineStr">
        <is>
          <t>Total</t>
        </is>
      </c>
      <c r="C161" s="32">
        <f>SUM(C153:C160)</f>
        <v/>
      </c>
      <c r="D161" s="33">
        <f>SUM(D153:D160)</f>
        <v/>
      </c>
      <c r="E161" s="33">
        <f>SUM(E153:E160)</f>
        <v/>
      </c>
      <c r="F161" s="32">
        <f>SUM(F153:F160)</f>
        <v/>
      </c>
      <c r="G161" s="34">
        <f>IFERROR(E161/D161,"")</f>
        <v/>
      </c>
      <c r="H161" s="32">
        <f>IFERROR(C161/D161,"")</f>
        <v/>
      </c>
      <c r="I161" s="32">
        <f>IF(AND(N(C161)&gt;0,N(E161)=0),"No jobs",IFERROR(C161/E161,""))</f>
        <v/>
      </c>
      <c r="J161" s="32">
        <f>IFERROR(F161/E161,"")</f>
        <v/>
      </c>
      <c r="K161" s="35">
        <f>IF(ISNUMBER(G161),(G161-Benchmarks!$C$6)*100,"")</f>
        <v/>
      </c>
    </row>
  </sheetData>
  <mergeCells count="3">
    <mergeCell ref="F2:K2"/>
    <mergeCell ref="A1:K1"/>
    <mergeCell ref="N1:O1"/>
  </mergeCells>
  <conditionalFormatting sqref="K5:K161">
    <cfRule type="expression" priority="1" dxfId="0">
      <formula>AND(ISNUMBER(K5),K5&gt;=0)</formula>
    </cfRule>
    <cfRule type="expression" priority="2" dxfId="1">
      <formula>AND(ISNUMBER(K5),K5&lt;0)</formula>
    </cfRule>
  </conditionalFormatting>
  <dataValidations count="1">
    <dataValidation sqref="C32:F32 C33:F33 C34:F34 C35:F35 C36:F36 C37:F37 C38:F38 C43:F43 C44:F44 C45:F45 C46:F46 C47:F47 C48:F48 C49:F49 C54:F54 C55:F55 C56:F56 C57:F57 C58:F58 C59:F59 C60:F60 C65:F65 C66:F66 C67:F67 C68:F68 C69:F69 C70:F70 C71:F71 C76:F76 C77:F77 C78:F78 C79:F79 C80:F80 C81:F81 C82:F82 C87:F87 C88:F88 C89:F89 C90:F90 C91:F91 C92:F92 C93:F93 C98:F98 C99:F99 C100:F100 C101:F101 C102:F102 C103:F103 C104:F104 C109:F109 C110:F110 C111:F111 C112:F112 C113:F113 C114:F114 C115:F115 C120:F120 C121:F121 C122:F122 C123:F123 C124:F124 C125:F125 C126:F126 C131:F131 C132:F132 C133:F133 C134:F134 C135:F135 C136:F136 C137:F137 C142:F142 C143:F143 C144:F144 C145:F145 C146:F146 C147:F147 C148:F148 C153:F153 C154:F154 C155:F155 C156:F156 C157:F157 C158:F158 C159:F159 N5 N6 N7 N8 N9 N10 N11 N12 N13 N14 N15 N16 O5 O6 O7 O8 O9 O10 O11 O12 O13 O14 O15 O16" showDropDown="0" showInputMessage="0" showErrorMessage="1" allowBlank="1" errorTitle="Numbers only" error="Type a number of 0 or more, with no $ sign or text." type="decimal" operator="greaterThanOrEqual">
      <formula1>0</formula1>
    </dataValidation>
  </dataValidations>
  <pageMargins left="0.4" right="0.4" top="1" bottom="1" header="0.5" footer="0.5"/>
  <pageSetup orientation="landscape" fitToHeight="0" fitToWidth="1"/>
  <headerFooter>
    <oddHeader/>
    <oddFooter>&amp;C&amp;8 Isoline Growth · Booked-Job Scorecard ·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S161"/>
  <sheetViews>
    <sheetView showGridLines="0" zoomScale="100" workbookViewId="0">
      <pane xSplit="2" ySplit="3" topLeftCell="C4" activePane="bottomRight" state="frozen"/>
      <selection pane="topRight"/>
      <selection pane="bottomLeft"/>
      <selection pane="bottomRight" activeCell="A1" sqref="A1"/>
    </sheetView>
  </sheetViews>
  <sheetFormatPr baseColWidth="8" defaultRowHeight="15"/>
  <cols>
    <col width="9" customWidth="1" min="1" max="1"/>
    <col width="33" customWidth="1" min="2" max="2"/>
    <col width="12" customWidth="1" min="3" max="3"/>
    <col width="11" customWidth="1" min="4" max="4"/>
    <col width="11" customWidth="1" min="5" max="5"/>
    <col width="14" customWidth="1" min="6" max="6"/>
    <col width="11" customWidth="1" min="7" max="7"/>
    <col width="11" customWidth="1" min="8" max="8"/>
    <col width="12" customWidth="1" min="9" max="9"/>
    <col width="12" customWidth="1" min="10" max="10"/>
    <col width="13" customWidth="1" min="11" max="11"/>
    <col width="3" customWidth="1" min="12" max="12"/>
    <col width="8" customWidth="1" min="13" max="13"/>
    <col width="15" customWidth="1" min="14" max="14"/>
    <col width="15" customWidth="1" min="15" max="15"/>
    <col width="15" customWidth="1" min="16" max="16"/>
    <col width="15" customWidth="1" min="17" max="17"/>
    <col width="15" customWidth="1" min="18" max="18"/>
    <col width="15" customWidth="1" min="19" max="19"/>
  </cols>
  <sheetData>
    <row r="1" ht="32" customHeight="1">
      <c r="A1" s="8" t="inlineStr">
        <is>
          <t>Pest booked-job scorecard</t>
        </is>
      </c>
      <c r="L1" s="1" t="n"/>
      <c r="M1" s="9" t="inlineStr">
        <is>
          <t>Type here</t>
        </is>
      </c>
      <c r="N1" s="10" t="inlineStr">
        <is>
          <t>Calculated</t>
        </is>
      </c>
      <c r="P1" s="1" t="n"/>
      <c r="Q1" s="1" t="n"/>
      <c r="R1" s="1" t="n"/>
      <c r="S1" s="1" t="n"/>
    </row>
    <row r="2" ht="30" customHeight="1">
      <c r="A2" s="11" t="inlineStr">
        <is>
          <t>Company</t>
        </is>
      </c>
      <c r="B2" s="12" t="n"/>
      <c r="C2" s="13" t="inlineStr">
        <is>
          <t>Year</t>
        </is>
      </c>
      <c r="D2" s="14" t="n"/>
      <c r="E2" s="15" t="n"/>
      <c r="F2" s="16">
        <f>"Booking-rate benchmark: "&amp;TEXT(Benchmarks!$C$8,"0%")&amp;", ServiceTitan's June 2022 all-trades average (pest isn't reported separately)."</f>
        <v/>
      </c>
      <c r="L2" s="15" t="n"/>
      <c r="M2" s="15" t="n"/>
      <c r="N2" s="17" t="inlineStr">
        <is>
          <t>Start row (row 4): Accounts on Jan 1</t>
        </is>
      </c>
      <c r="O2" s="15" t="n"/>
      <c r="P2" s="15" t="n"/>
      <c r="Q2" s="15" t="n"/>
      <c r="R2" s="15" t="n"/>
      <c r="S2" s="15" t="n"/>
    </row>
    <row r="3" ht="54" customHeight="1">
      <c r="A3" s="18" t="inlineStr">
        <is>
          <t>Month</t>
        </is>
      </c>
      <c r="B3" s="18" t="inlineStr">
        <is>
          <t>Source</t>
        </is>
      </c>
      <c r="C3" s="18" t="inlineStr">
        <is>
          <t>Spend</t>
        </is>
      </c>
      <c r="D3" s="18" t="inlineStr">
        <is>
          <t>Calls / leads</t>
        </is>
      </c>
      <c r="E3" s="18" t="inlineStr">
        <is>
          <t>Booked jobs</t>
        </is>
      </c>
      <c r="F3" s="18" t="inlineStr">
        <is>
          <t>Revenue from those jobs</t>
        </is>
      </c>
      <c r="G3" s="18" t="inlineStr">
        <is>
          <t>Booking rate</t>
        </is>
      </c>
      <c r="H3" s="18" t="inlineStr">
        <is>
          <t>Cost per lead</t>
        </is>
      </c>
      <c r="I3" s="18" t="inlineStr">
        <is>
          <t>Cost per booked job</t>
        </is>
      </c>
      <c r="J3" s="18" t="inlineStr">
        <is>
          <t>Revenue per booked job</t>
        </is>
      </c>
      <c r="K3" s="18" t="inlineStr">
        <is>
          <t>vs benchmark booking rate</t>
        </is>
      </c>
      <c r="M3" s="18" t="inlineStr">
        <is>
          <t>Month</t>
        </is>
      </c>
      <c r="N3" s="19" t="inlineStr">
        <is>
          <t>New recurring accounts</t>
        </is>
      </c>
      <c r="O3" s="19" t="inlineStr">
        <is>
          <t>Cancels</t>
        </is>
      </c>
      <c r="P3" s="19" t="inlineStr">
        <is>
          <t>Net new accounts</t>
        </is>
      </c>
      <c r="Q3" s="19" t="inlineStr">
        <is>
          <t>Recurring accounts (end of month)</t>
        </is>
      </c>
      <c r="R3" s="19" t="inlineStr">
        <is>
          <t>Monthly cancel %</t>
        </is>
      </c>
      <c r="S3" s="19" t="inlineStr">
        <is>
          <t>Cost per new account</t>
        </is>
      </c>
    </row>
    <row r="4" ht="22" customHeight="1">
      <c r="A4" s="20" t="inlineStr">
        <is>
          <t>Year at a glance</t>
        </is>
      </c>
      <c r="C4" s="21" t="inlineStr">
        <is>
          <t>Fills in from the monthly sections below. Months not filled in yet show as blank here and as zero in the chart.</t>
        </is>
      </c>
      <c r="M4" s="22" t="inlineStr">
        <is>
          <t>Start</t>
        </is>
      </c>
      <c r="N4" s="15" t="n"/>
      <c r="O4" s="15" t="n"/>
      <c r="P4" s="15" t="n"/>
      <c r="Q4" s="23" t="n"/>
      <c r="R4" s="15" t="n"/>
      <c r="S4" s="15" t="n"/>
    </row>
    <row r="5">
      <c r="A5" s="24" t="inlineStr">
        <is>
          <t>Jan</t>
        </is>
      </c>
      <c r="B5" s="25" t="inlineStr">
        <is>
          <t>All sources</t>
        </is>
      </c>
      <c r="C5" s="26">
        <f>IF(AND(C40=0,C40=0,D40=0),"",C40)</f>
        <v/>
      </c>
      <c r="D5" s="27">
        <f>IF(AND(D40=0,C40=0,D40=0),"",D40)</f>
        <v/>
      </c>
      <c r="E5" s="27">
        <f>IF(AND(E40=0,C40=0,D40=0),"",E40)</f>
        <v/>
      </c>
      <c r="F5" s="26">
        <f>IF(AND(F40=0,C40=0,D40=0),"",F40)</f>
        <v/>
      </c>
      <c r="G5" s="28">
        <f>IFERROR(E5/D5,"")</f>
        <v/>
      </c>
      <c r="H5" s="26">
        <f>IFERROR(C5/D5,"")</f>
        <v/>
      </c>
      <c r="I5" s="26">
        <f>IF(AND(N(C5)&gt;0,N(E5)=0),"No jobs",IFERROR(C5/E5,""))</f>
        <v/>
      </c>
      <c r="J5" s="26">
        <f>IFERROR(F5/E5,"")</f>
        <v/>
      </c>
      <c r="K5" s="29">
        <f>IF(ISNUMBER(G5),(G5-Benchmarks!$C$8)*100,"")</f>
        <v/>
      </c>
      <c r="M5" s="24" t="inlineStr">
        <is>
          <t>Jan</t>
        </is>
      </c>
      <c r="N5" s="23" t="n"/>
      <c r="O5" s="23" t="n"/>
      <c r="P5" s="30">
        <f>IF(AND(N5="",O5=""),"",N(N5)-N(O5))</f>
        <v/>
      </c>
      <c r="Q5" s="27">
        <f>IF(OR(Q4="",AND(N5="",O5="")),"",Q4+N(N5)-N(O5))</f>
        <v/>
      </c>
      <c r="R5" s="53">
        <f>IF(OR(O5="",Q4=""),"",IFERROR(O5/Q4,""))</f>
        <v/>
      </c>
      <c r="S5" s="26">
        <f>IF(OR(N5="",N5=0),"",IFERROR(C40/N5,""))</f>
        <v/>
      </c>
    </row>
    <row r="6">
      <c r="A6" s="24" t="inlineStr">
        <is>
          <t>Feb</t>
        </is>
      </c>
      <c r="B6" s="25" t="inlineStr">
        <is>
          <t>All sources</t>
        </is>
      </c>
      <c r="C6" s="26">
        <f>IF(AND(C51=0,C51=0,D51=0),"",C51)</f>
        <v/>
      </c>
      <c r="D6" s="27">
        <f>IF(AND(D51=0,C51=0,D51=0),"",D51)</f>
        <v/>
      </c>
      <c r="E6" s="27">
        <f>IF(AND(E51=0,C51=0,D51=0),"",E51)</f>
        <v/>
      </c>
      <c r="F6" s="26">
        <f>IF(AND(F51=0,C51=0,D51=0),"",F51)</f>
        <v/>
      </c>
      <c r="G6" s="28">
        <f>IFERROR(E6/D6,"")</f>
        <v/>
      </c>
      <c r="H6" s="26">
        <f>IFERROR(C6/D6,"")</f>
        <v/>
      </c>
      <c r="I6" s="26">
        <f>IF(AND(N(C6)&gt;0,N(E6)=0),"No jobs",IFERROR(C6/E6,""))</f>
        <v/>
      </c>
      <c r="J6" s="26">
        <f>IFERROR(F6/E6,"")</f>
        <v/>
      </c>
      <c r="K6" s="29">
        <f>IF(ISNUMBER(G6),(G6-Benchmarks!$C$8)*100,"")</f>
        <v/>
      </c>
      <c r="M6" s="24" t="inlineStr">
        <is>
          <t>Feb</t>
        </is>
      </c>
      <c r="N6" s="23" t="n"/>
      <c r="O6" s="23" t="n"/>
      <c r="P6" s="30">
        <f>IF(AND(N6="",O6=""),"",N(N6)-N(O6))</f>
        <v/>
      </c>
      <c r="Q6" s="27">
        <f>IF(OR(Q5="",AND(N6="",O6="")),"",Q5+N(N6)-N(O6))</f>
        <v/>
      </c>
      <c r="R6" s="53">
        <f>IF(OR(O6="",Q5=""),"",IFERROR(O6/Q5,""))</f>
        <v/>
      </c>
      <c r="S6" s="26">
        <f>IF(OR(N6="",N6=0),"",IFERROR(C51/N6,""))</f>
        <v/>
      </c>
    </row>
    <row r="7">
      <c r="A7" s="24" t="inlineStr">
        <is>
          <t>Mar</t>
        </is>
      </c>
      <c r="B7" s="25" t="inlineStr">
        <is>
          <t>All sources</t>
        </is>
      </c>
      <c r="C7" s="26">
        <f>IF(AND(C62=0,C62=0,D62=0),"",C62)</f>
        <v/>
      </c>
      <c r="D7" s="27">
        <f>IF(AND(D62=0,C62=0,D62=0),"",D62)</f>
        <v/>
      </c>
      <c r="E7" s="27">
        <f>IF(AND(E62=0,C62=0,D62=0),"",E62)</f>
        <v/>
      </c>
      <c r="F7" s="26">
        <f>IF(AND(F62=0,C62=0,D62=0),"",F62)</f>
        <v/>
      </c>
      <c r="G7" s="28">
        <f>IFERROR(E7/D7,"")</f>
        <v/>
      </c>
      <c r="H7" s="26">
        <f>IFERROR(C7/D7,"")</f>
        <v/>
      </c>
      <c r="I7" s="26">
        <f>IF(AND(N(C7)&gt;0,N(E7)=0),"No jobs",IFERROR(C7/E7,""))</f>
        <v/>
      </c>
      <c r="J7" s="26">
        <f>IFERROR(F7/E7,"")</f>
        <v/>
      </c>
      <c r="K7" s="29">
        <f>IF(ISNUMBER(G7),(G7-Benchmarks!$C$8)*100,"")</f>
        <v/>
      </c>
      <c r="M7" s="24" t="inlineStr">
        <is>
          <t>Mar</t>
        </is>
      </c>
      <c r="N7" s="23" t="n"/>
      <c r="O7" s="23" t="n"/>
      <c r="P7" s="30">
        <f>IF(AND(N7="",O7=""),"",N(N7)-N(O7))</f>
        <v/>
      </c>
      <c r="Q7" s="27">
        <f>IF(OR(Q6="",AND(N7="",O7="")),"",Q6+N(N7)-N(O7))</f>
        <v/>
      </c>
      <c r="R7" s="53">
        <f>IF(OR(O7="",Q6=""),"",IFERROR(O7/Q6,""))</f>
        <v/>
      </c>
      <c r="S7" s="26">
        <f>IF(OR(N7="",N7=0),"",IFERROR(C62/N7,""))</f>
        <v/>
      </c>
    </row>
    <row r="8">
      <c r="A8" s="24" t="inlineStr">
        <is>
          <t>Apr</t>
        </is>
      </c>
      <c r="B8" s="25" t="inlineStr">
        <is>
          <t>All sources</t>
        </is>
      </c>
      <c r="C8" s="26">
        <f>IF(AND(C73=0,C73=0,D73=0),"",C73)</f>
        <v/>
      </c>
      <c r="D8" s="27">
        <f>IF(AND(D73=0,C73=0,D73=0),"",D73)</f>
        <v/>
      </c>
      <c r="E8" s="27">
        <f>IF(AND(E73=0,C73=0,D73=0),"",E73)</f>
        <v/>
      </c>
      <c r="F8" s="26">
        <f>IF(AND(F73=0,C73=0,D73=0),"",F73)</f>
        <v/>
      </c>
      <c r="G8" s="28">
        <f>IFERROR(E8/D8,"")</f>
        <v/>
      </c>
      <c r="H8" s="26">
        <f>IFERROR(C8/D8,"")</f>
        <v/>
      </c>
      <c r="I8" s="26">
        <f>IF(AND(N(C8)&gt;0,N(E8)=0),"No jobs",IFERROR(C8/E8,""))</f>
        <v/>
      </c>
      <c r="J8" s="26">
        <f>IFERROR(F8/E8,"")</f>
        <v/>
      </c>
      <c r="K8" s="29">
        <f>IF(ISNUMBER(G8),(G8-Benchmarks!$C$8)*100,"")</f>
        <v/>
      </c>
      <c r="M8" s="24" t="inlineStr">
        <is>
          <t>Apr</t>
        </is>
      </c>
      <c r="N8" s="23" t="n"/>
      <c r="O8" s="23" t="n"/>
      <c r="P8" s="30">
        <f>IF(AND(N8="",O8=""),"",N(N8)-N(O8))</f>
        <v/>
      </c>
      <c r="Q8" s="27">
        <f>IF(OR(Q7="",AND(N8="",O8="")),"",Q7+N(N8)-N(O8))</f>
        <v/>
      </c>
      <c r="R8" s="53">
        <f>IF(OR(O8="",Q7=""),"",IFERROR(O8/Q7,""))</f>
        <v/>
      </c>
      <c r="S8" s="26">
        <f>IF(OR(N8="",N8=0),"",IFERROR(C73/N8,""))</f>
        <v/>
      </c>
    </row>
    <row r="9">
      <c r="A9" s="24" t="inlineStr">
        <is>
          <t>May</t>
        </is>
      </c>
      <c r="B9" s="25" t="inlineStr">
        <is>
          <t>All sources</t>
        </is>
      </c>
      <c r="C9" s="26">
        <f>IF(AND(C84=0,C84=0,D84=0),"",C84)</f>
        <v/>
      </c>
      <c r="D9" s="27">
        <f>IF(AND(D84=0,C84=0,D84=0),"",D84)</f>
        <v/>
      </c>
      <c r="E9" s="27">
        <f>IF(AND(E84=0,C84=0,D84=0),"",E84)</f>
        <v/>
      </c>
      <c r="F9" s="26">
        <f>IF(AND(F84=0,C84=0,D84=0),"",F84)</f>
        <v/>
      </c>
      <c r="G9" s="28">
        <f>IFERROR(E9/D9,"")</f>
        <v/>
      </c>
      <c r="H9" s="26">
        <f>IFERROR(C9/D9,"")</f>
        <v/>
      </c>
      <c r="I9" s="26">
        <f>IF(AND(N(C9)&gt;0,N(E9)=0),"No jobs",IFERROR(C9/E9,""))</f>
        <v/>
      </c>
      <c r="J9" s="26">
        <f>IFERROR(F9/E9,"")</f>
        <v/>
      </c>
      <c r="K9" s="29">
        <f>IF(ISNUMBER(G9),(G9-Benchmarks!$C$8)*100,"")</f>
        <v/>
      </c>
      <c r="M9" s="24" t="inlineStr">
        <is>
          <t>May</t>
        </is>
      </c>
      <c r="N9" s="23" t="n"/>
      <c r="O9" s="23" t="n"/>
      <c r="P9" s="30">
        <f>IF(AND(N9="",O9=""),"",N(N9)-N(O9))</f>
        <v/>
      </c>
      <c r="Q9" s="27">
        <f>IF(OR(Q8="",AND(N9="",O9="")),"",Q8+N(N9)-N(O9))</f>
        <v/>
      </c>
      <c r="R9" s="53">
        <f>IF(OR(O9="",Q8=""),"",IFERROR(O9/Q8,""))</f>
        <v/>
      </c>
      <c r="S9" s="26">
        <f>IF(OR(N9="",N9=0),"",IFERROR(C84/N9,""))</f>
        <v/>
      </c>
    </row>
    <row r="10">
      <c r="A10" s="24" t="inlineStr">
        <is>
          <t>Jun</t>
        </is>
      </c>
      <c r="B10" s="25" t="inlineStr">
        <is>
          <t>All sources</t>
        </is>
      </c>
      <c r="C10" s="26">
        <f>IF(AND(C95=0,C95=0,D95=0),"",C95)</f>
        <v/>
      </c>
      <c r="D10" s="27">
        <f>IF(AND(D95=0,C95=0,D95=0),"",D95)</f>
        <v/>
      </c>
      <c r="E10" s="27">
        <f>IF(AND(E95=0,C95=0,D95=0),"",E95)</f>
        <v/>
      </c>
      <c r="F10" s="26">
        <f>IF(AND(F95=0,C95=0,D95=0),"",F95)</f>
        <v/>
      </c>
      <c r="G10" s="28">
        <f>IFERROR(E10/D10,"")</f>
        <v/>
      </c>
      <c r="H10" s="26">
        <f>IFERROR(C10/D10,"")</f>
        <v/>
      </c>
      <c r="I10" s="26">
        <f>IF(AND(N(C10)&gt;0,N(E10)=0),"No jobs",IFERROR(C10/E10,""))</f>
        <v/>
      </c>
      <c r="J10" s="26">
        <f>IFERROR(F10/E10,"")</f>
        <v/>
      </c>
      <c r="K10" s="29">
        <f>IF(ISNUMBER(G10),(G10-Benchmarks!$C$8)*100,"")</f>
        <v/>
      </c>
      <c r="M10" s="24" t="inlineStr">
        <is>
          <t>Jun</t>
        </is>
      </c>
      <c r="N10" s="23" t="n"/>
      <c r="O10" s="23" t="n"/>
      <c r="P10" s="30">
        <f>IF(AND(N10="",O10=""),"",N(N10)-N(O10))</f>
        <v/>
      </c>
      <c r="Q10" s="27">
        <f>IF(OR(Q9="",AND(N10="",O10="")),"",Q9+N(N10)-N(O10))</f>
        <v/>
      </c>
      <c r="R10" s="53">
        <f>IF(OR(O10="",Q9=""),"",IFERROR(O10/Q9,""))</f>
        <v/>
      </c>
      <c r="S10" s="26">
        <f>IF(OR(N10="",N10=0),"",IFERROR(C95/N10,""))</f>
        <v/>
      </c>
    </row>
    <row r="11">
      <c r="A11" s="24" t="inlineStr">
        <is>
          <t>Jul</t>
        </is>
      </c>
      <c r="B11" s="25" t="inlineStr">
        <is>
          <t>All sources</t>
        </is>
      </c>
      <c r="C11" s="26">
        <f>IF(AND(C106=0,C106=0,D106=0),"",C106)</f>
        <v/>
      </c>
      <c r="D11" s="27">
        <f>IF(AND(D106=0,C106=0,D106=0),"",D106)</f>
        <v/>
      </c>
      <c r="E11" s="27">
        <f>IF(AND(E106=0,C106=0,D106=0),"",E106)</f>
        <v/>
      </c>
      <c r="F11" s="26">
        <f>IF(AND(F106=0,C106=0,D106=0),"",F106)</f>
        <v/>
      </c>
      <c r="G11" s="28">
        <f>IFERROR(E11/D11,"")</f>
        <v/>
      </c>
      <c r="H11" s="26">
        <f>IFERROR(C11/D11,"")</f>
        <v/>
      </c>
      <c r="I11" s="26">
        <f>IF(AND(N(C11)&gt;0,N(E11)=0),"No jobs",IFERROR(C11/E11,""))</f>
        <v/>
      </c>
      <c r="J11" s="26">
        <f>IFERROR(F11/E11,"")</f>
        <v/>
      </c>
      <c r="K11" s="29">
        <f>IF(ISNUMBER(G11),(G11-Benchmarks!$C$8)*100,"")</f>
        <v/>
      </c>
      <c r="M11" s="24" t="inlineStr">
        <is>
          <t>Jul</t>
        </is>
      </c>
      <c r="N11" s="23" t="n"/>
      <c r="O11" s="23" t="n"/>
      <c r="P11" s="30">
        <f>IF(AND(N11="",O11=""),"",N(N11)-N(O11))</f>
        <v/>
      </c>
      <c r="Q11" s="27">
        <f>IF(OR(Q10="",AND(N11="",O11="")),"",Q10+N(N11)-N(O11))</f>
        <v/>
      </c>
      <c r="R11" s="53">
        <f>IF(OR(O11="",Q10=""),"",IFERROR(O11/Q10,""))</f>
        <v/>
      </c>
      <c r="S11" s="26">
        <f>IF(OR(N11="",N11=0),"",IFERROR(C106/N11,""))</f>
        <v/>
      </c>
    </row>
    <row r="12">
      <c r="A12" s="24" t="inlineStr">
        <is>
          <t>Aug</t>
        </is>
      </c>
      <c r="B12" s="25" t="inlineStr">
        <is>
          <t>All sources</t>
        </is>
      </c>
      <c r="C12" s="26">
        <f>IF(AND(C117=0,C117=0,D117=0),"",C117)</f>
        <v/>
      </c>
      <c r="D12" s="27">
        <f>IF(AND(D117=0,C117=0,D117=0),"",D117)</f>
        <v/>
      </c>
      <c r="E12" s="27">
        <f>IF(AND(E117=0,C117=0,D117=0),"",E117)</f>
        <v/>
      </c>
      <c r="F12" s="26">
        <f>IF(AND(F117=0,C117=0,D117=0),"",F117)</f>
        <v/>
      </c>
      <c r="G12" s="28">
        <f>IFERROR(E12/D12,"")</f>
        <v/>
      </c>
      <c r="H12" s="26">
        <f>IFERROR(C12/D12,"")</f>
        <v/>
      </c>
      <c r="I12" s="26">
        <f>IF(AND(N(C12)&gt;0,N(E12)=0),"No jobs",IFERROR(C12/E12,""))</f>
        <v/>
      </c>
      <c r="J12" s="26">
        <f>IFERROR(F12/E12,"")</f>
        <v/>
      </c>
      <c r="K12" s="29">
        <f>IF(ISNUMBER(G12),(G12-Benchmarks!$C$8)*100,"")</f>
        <v/>
      </c>
      <c r="M12" s="24" t="inlineStr">
        <is>
          <t>Aug</t>
        </is>
      </c>
      <c r="N12" s="23" t="n"/>
      <c r="O12" s="23" t="n"/>
      <c r="P12" s="30">
        <f>IF(AND(N12="",O12=""),"",N(N12)-N(O12))</f>
        <v/>
      </c>
      <c r="Q12" s="27">
        <f>IF(OR(Q11="",AND(N12="",O12="")),"",Q11+N(N12)-N(O12))</f>
        <v/>
      </c>
      <c r="R12" s="53">
        <f>IF(OR(O12="",Q11=""),"",IFERROR(O12/Q11,""))</f>
        <v/>
      </c>
      <c r="S12" s="26">
        <f>IF(OR(N12="",N12=0),"",IFERROR(C117/N12,""))</f>
        <v/>
      </c>
    </row>
    <row r="13">
      <c r="A13" s="24" t="inlineStr">
        <is>
          <t>Sep</t>
        </is>
      </c>
      <c r="B13" s="25" t="inlineStr">
        <is>
          <t>All sources</t>
        </is>
      </c>
      <c r="C13" s="26">
        <f>IF(AND(C128=0,C128=0,D128=0),"",C128)</f>
        <v/>
      </c>
      <c r="D13" s="27">
        <f>IF(AND(D128=0,C128=0,D128=0),"",D128)</f>
        <v/>
      </c>
      <c r="E13" s="27">
        <f>IF(AND(E128=0,C128=0,D128=0),"",E128)</f>
        <v/>
      </c>
      <c r="F13" s="26">
        <f>IF(AND(F128=0,C128=0,D128=0),"",F128)</f>
        <v/>
      </c>
      <c r="G13" s="28">
        <f>IFERROR(E13/D13,"")</f>
        <v/>
      </c>
      <c r="H13" s="26">
        <f>IFERROR(C13/D13,"")</f>
        <v/>
      </c>
      <c r="I13" s="26">
        <f>IF(AND(N(C13)&gt;0,N(E13)=0),"No jobs",IFERROR(C13/E13,""))</f>
        <v/>
      </c>
      <c r="J13" s="26">
        <f>IFERROR(F13/E13,"")</f>
        <v/>
      </c>
      <c r="K13" s="29">
        <f>IF(ISNUMBER(G13),(G13-Benchmarks!$C$8)*100,"")</f>
        <v/>
      </c>
      <c r="M13" s="24" t="inlineStr">
        <is>
          <t>Sep</t>
        </is>
      </c>
      <c r="N13" s="23" t="n"/>
      <c r="O13" s="23" t="n"/>
      <c r="P13" s="30">
        <f>IF(AND(N13="",O13=""),"",N(N13)-N(O13))</f>
        <v/>
      </c>
      <c r="Q13" s="27">
        <f>IF(OR(Q12="",AND(N13="",O13="")),"",Q12+N(N13)-N(O13))</f>
        <v/>
      </c>
      <c r="R13" s="53">
        <f>IF(OR(O13="",Q12=""),"",IFERROR(O13/Q12,""))</f>
        <v/>
      </c>
      <c r="S13" s="26">
        <f>IF(OR(N13="",N13=0),"",IFERROR(C128/N13,""))</f>
        <v/>
      </c>
    </row>
    <row r="14">
      <c r="A14" s="24" t="inlineStr">
        <is>
          <t>Oct</t>
        </is>
      </c>
      <c r="B14" s="25" t="inlineStr">
        <is>
          <t>All sources</t>
        </is>
      </c>
      <c r="C14" s="26">
        <f>IF(AND(C139=0,C139=0,D139=0),"",C139)</f>
        <v/>
      </c>
      <c r="D14" s="27">
        <f>IF(AND(D139=0,C139=0,D139=0),"",D139)</f>
        <v/>
      </c>
      <c r="E14" s="27">
        <f>IF(AND(E139=0,C139=0,D139=0),"",E139)</f>
        <v/>
      </c>
      <c r="F14" s="26">
        <f>IF(AND(F139=0,C139=0,D139=0),"",F139)</f>
        <v/>
      </c>
      <c r="G14" s="28">
        <f>IFERROR(E14/D14,"")</f>
        <v/>
      </c>
      <c r="H14" s="26">
        <f>IFERROR(C14/D14,"")</f>
        <v/>
      </c>
      <c r="I14" s="26">
        <f>IF(AND(N(C14)&gt;0,N(E14)=0),"No jobs",IFERROR(C14/E14,""))</f>
        <v/>
      </c>
      <c r="J14" s="26">
        <f>IFERROR(F14/E14,"")</f>
        <v/>
      </c>
      <c r="K14" s="29">
        <f>IF(ISNUMBER(G14),(G14-Benchmarks!$C$8)*100,"")</f>
        <v/>
      </c>
      <c r="M14" s="24" t="inlineStr">
        <is>
          <t>Oct</t>
        </is>
      </c>
      <c r="N14" s="23" t="n"/>
      <c r="O14" s="23" t="n"/>
      <c r="P14" s="30">
        <f>IF(AND(N14="",O14=""),"",N(N14)-N(O14))</f>
        <v/>
      </c>
      <c r="Q14" s="27">
        <f>IF(OR(Q13="",AND(N14="",O14="")),"",Q13+N(N14)-N(O14))</f>
        <v/>
      </c>
      <c r="R14" s="53">
        <f>IF(OR(O14="",Q13=""),"",IFERROR(O14/Q13,""))</f>
        <v/>
      </c>
      <c r="S14" s="26">
        <f>IF(OR(N14="",N14=0),"",IFERROR(C139/N14,""))</f>
        <v/>
      </c>
    </row>
    <row r="15">
      <c r="A15" s="24" t="inlineStr">
        <is>
          <t>Nov</t>
        </is>
      </c>
      <c r="B15" s="25" t="inlineStr">
        <is>
          <t>All sources</t>
        </is>
      </c>
      <c r="C15" s="26">
        <f>IF(AND(C150=0,C150=0,D150=0),"",C150)</f>
        <v/>
      </c>
      <c r="D15" s="27">
        <f>IF(AND(D150=0,C150=0,D150=0),"",D150)</f>
        <v/>
      </c>
      <c r="E15" s="27">
        <f>IF(AND(E150=0,C150=0,D150=0),"",E150)</f>
        <v/>
      </c>
      <c r="F15" s="26">
        <f>IF(AND(F150=0,C150=0,D150=0),"",F150)</f>
        <v/>
      </c>
      <c r="G15" s="28">
        <f>IFERROR(E15/D15,"")</f>
        <v/>
      </c>
      <c r="H15" s="26">
        <f>IFERROR(C15/D15,"")</f>
        <v/>
      </c>
      <c r="I15" s="26">
        <f>IF(AND(N(C15)&gt;0,N(E15)=0),"No jobs",IFERROR(C15/E15,""))</f>
        <v/>
      </c>
      <c r="J15" s="26">
        <f>IFERROR(F15/E15,"")</f>
        <v/>
      </c>
      <c r="K15" s="29">
        <f>IF(ISNUMBER(G15),(G15-Benchmarks!$C$8)*100,"")</f>
        <v/>
      </c>
      <c r="M15" s="24" t="inlineStr">
        <is>
          <t>Nov</t>
        </is>
      </c>
      <c r="N15" s="23" t="n"/>
      <c r="O15" s="23" t="n"/>
      <c r="P15" s="30">
        <f>IF(AND(N15="",O15=""),"",N(N15)-N(O15))</f>
        <v/>
      </c>
      <c r="Q15" s="27">
        <f>IF(OR(Q14="",AND(N15="",O15="")),"",Q14+N(N15)-N(O15))</f>
        <v/>
      </c>
      <c r="R15" s="53">
        <f>IF(OR(O15="",Q14=""),"",IFERROR(O15/Q14,""))</f>
        <v/>
      </c>
      <c r="S15" s="26">
        <f>IF(OR(N15="",N15=0),"",IFERROR(C150/N15,""))</f>
        <v/>
      </c>
    </row>
    <row r="16">
      <c r="A16" s="24" t="inlineStr">
        <is>
          <t>Dec</t>
        </is>
      </c>
      <c r="B16" s="25" t="inlineStr">
        <is>
          <t>All sources</t>
        </is>
      </c>
      <c r="C16" s="26">
        <f>IF(AND(C161=0,C161=0,D161=0),"",C161)</f>
        <v/>
      </c>
      <c r="D16" s="27">
        <f>IF(AND(D161=0,C161=0,D161=0),"",D161)</f>
        <v/>
      </c>
      <c r="E16" s="27">
        <f>IF(AND(E161=0,C161=0,D161=0),"",E161)</f>
        <v/>
      </c>
      <c r="F16" s="26">
        <f>IF(AND(F161=0,C161=0,D161=0),"",F161)</f>
        <v/>
      </c>
      <c r="G16" s="28">
        <f>IFERROR(E16/D16,"")</f>
        <v/>
      </c>
      <c r="H16" s="26">
        <f>IFERROR(C16/D16,"")</f>
        <v/>
      </c>
      <c r="I16" s="26">
        <f>IF(AND(N(C16)&gt;0,N(E16)=0),"No jobs",IFERROR(C16/E16,""))</f>
        <v/>
      </c>
      <c r="J16" s="26">
        <f>IFERROR(F16/E16,"")</f>
        <v/>
      </c>
      <c r="K16" s="29">
        <f>IF(ISNUMBER(G16),(G16-Benchmarks!$C$8)*100,"")</f>
        <v/>
      </c>
      <c r="M16" s="24" t="inlineStr">
        <is>
          <t>Dec</t>
        </is>
      </c>
      <c r="N16" s="23" t="n"/>
      <c r="O16" s="23" t="n"/>
      <c r="P16" s="30">
        <f>IF(AND(N16="",O16=""),"",N(N16)-N(O16))</f>
        <v/>
      </c>
      <c r="Q16" s="27">
        <f>IF(OR(Q15="",AND(N16="",O16="")),"",Q15+N(N16)-N(O16))</f>
        <v/>
      </c>
      <c r="R16" s="53">
        <f>IF(OR(O16="",Q15=""),"",IFERROR(O16/Q15,""))</f>
        <v/>
      </c>
      <c r="S16" s="26">
        <f>IF(OR(N16="",N16=0),"",IFERROR(C161/N16,""))</f>
        <v/>
      </c>
    </row>
    <row r="17">
      <c r="A17" s="31" t="inlineStr">
        <is>
          <t>Year</t>
        </is>
      </c>
      <c r="B17" s="31" t="inlineStr">
        <is>
          <t>All sources, year to date</t>
        </is>
      </c>
      <c r="C17" s="32">
        <f>SUM(C5:C16)</f>
        <v/>
      </c>
      <c r="D17" s="33">
        <f>SUM(D5:D16)</f>
        <v/>
      </c>
      <c r="E17" s="33">
        <f>SUM(E5:E16)</f>
        <v/>
      </c>
      <c r="F17" s="32">
        <f>SUM(F5:F16)</f>
        <v/>
      </c>
      <c r="G17" s="34">
        <f>IFERROR(E17/D17,"")</f>
        <v/>
      </c>
      <c r="H17" s="32">
        <f>IFERROR(C17/D17,"")</f>
        <v/>
      </c>
      <c r="I17" s="32">
        <f>IF(AND(N(C17)&gt;0,N(E17)=0),"No jobs",IFERROR(C17/E17,""))</f>
        <v/>
      </c>
      <c r="J17" s="32">
        <f>IFERROR(F17/E17,"")</f>
        <v/>
      </c>
      <c r="K17" s="35">
        <f>IF(ISNUMBER(G17),(G17-Benchmarks!$C$8)*100,"")</f>
        <v/>
      </c>
      <c r="M17" s="36" t="inlineStr">
        <is>
          <t>Year</t>
        </is>
      </c>
      <c r="N17" s="37">
        <f>SUM(N5:N16)</f>
        <v/>
      </c>
      <c r="O17" s="37">
        <f>SUM(O5:O16)</f>
        <v/>
      </c>
      <c r="P17" s="40">
        <f>SUM(P5:P16)</f>
        <v/>
      </c>
      <c r="Q17" s="39" t="n"/>
      <c r="R17" s="54">
        <f>IFERROR(AVERAGE(R5:R16),"")</f>
        <v/>
      </c>
      <c r="S17" s="55">
        <f>IFERROR(C17/N17,"")</f>
        <v/>
      </c>
    </row>
    <row r="18">
      <c r="M18" s="41" t="inlineStr">
        <is>
          <t>Year cancel % is the average month. Rentokil's 80.5% yearly retention (FY2025) works out to about 1.8% a month.</t>
        </is>
      </c>
    </row>
    <row r="19" ht="22" customHeight="1">
      <c r="A19" s="42" t="inlineStr">
        <is>
          <t>Year by source</t>
        </is>
      </c>
      <c r="B19" s="43" t="n"/>
      <c r="C19" s="43" t="n"/>
      <c r="D19" s="43" t="n"/>
      <c r="E19" s="43" t="n"/>
      <c r="F19" s="44" t="inlineStr">
        <is>
          <t>Which sources book jobs, and what each booked job costs</t>
        </is>
      </c>
      <c r="G19" s="43" t="n"/>
      <c r="H19" s="43" t="n"/>
      <c r="I19" s="43" t="n"/>
      <c r="J19" s="43" t="n"/>
      <c r="K19" s="43" t="n"/>
    </row>
    <row r="20">
      <c r="A20" s="45" t="inlineStr">
        <is>
          <t>Year</t>
        </is>
      </c>
      <c r="B20" s="46" t="inlineStr">
        <is>
          <t>Google Business Profile / Maps</t>
        </is>
      </c>
      <c r="C20" s="26">
        <f>SUMIF($B$31:$B$161,$B20,$C$31:$C$161)</f>
        <v/>
      </c>
      <c r="D20" s="27">
        <f>SUMIF($B$31:$B$161,$B20,$D$31:$D$161)</f>
        <v/>
      </c>
      <c r="E20" s="27">
        <f>SUMIF($B$31:$B$161,$B20,$E$31:$E$161)</f>
        <v/>
      </c>
      <c r="F20" s="26">
        <f>SUMIF($B$31:$B$161,$B20,$F$31:$F$161)</f>
        <v/>
      </c>
      <c r="G20" s="28">
        <f>IF(AND(N(D20)&gt;0,N(E20)&gt;N(D20)),"Booked &gt; calls?",IFERROR(E20/D20,""))</f>
        <v/>
      </c>
      <c r="H20" s="26">
        <f>IFERROR(C20/D20,"")</f>
        <v/>
      </c>
      <c r="I20" s="26">
        <f>IF(AND(N(C20)&gt;0,N(E20)=0),"No jobs",IFERROR(C20/E20,""))</f>
        <v/>
      </c>
      <c r="J20" s="26">
        <f>IFERROR(F20/E20,"")</f>
        <v/>
      </c>
      <c r="K20" s="29">
        <f>IF(ISNUMBER(G20),(G20-Benchmarks!$C$8)*100,"")</f>
        <v/>
      </c>
    </row>
    <row r="21">
      <c r="A21" s="45" t="inlineStr">
        <is>
          <t>Year</t>
        </is>
      </c>
      <c r="B21" s="46" t="inlineStr">
        <is>
          <t>Local Services Ads</t>
        </is>
      </c>
      <c r="C21" s="26">
        <f>SUMIF($B$31:$B$161,$B21,$C$31:$C$161)</f>
        <v/>
      </c>
      <c r="D21" s="27">
        <f>SUMIF($B$31:$B$161,$B21,$D$31:$D$161)</f>
        <v/>
      </c>
      <c r="E21" s="27">
        <f>SUMIF($B$31:$B$161,$B21,$E$31:$E$161)</f>
        <v/>
      </c>
      <c r="F21" s="26">
        <f>SUMIF($B$31:$B$161,$B21,$F$31:$F$161)</f>
        <v/>
      </c>
      <c r="G21" s="28">
        <f>IF(AND(N(D21)&gt;0,N(E21)&gt;N(D21)),"Booked &gt; calls?",IFERROR(E21/D21,""))</f>
        <v/>
      </c>
      <c r="H21" s="26">
        <f>IFERROR(C21/D21,"")</f>
        <v/>
      </c>
      <c r="I21" s="26">
        <f>IF(AND(N(C21)&gt;0,N(E21)=0),"No jobs",IFERROR(C21/E21,""))</f>
        <v/>
      </c>
      <c r="J21" s="26">
        <f>IFERROR(F21/E21,"")</f>
        <v/>
      </c>
      <c r="K21" s="29">
        <f>IF(ISNUMBER(G21),(G21-Benchmarks!$C$8)*100,"")</f>
        <v/>
      </c>
    </row>
    <row r="22">
      <c r="A22" s="45" t="inlineStr">
        <is>
          <t>Year</t>
        </is>
      </c>
      <c r="B22" s="46" t="inlineStr">
        <is>
          <t>Google Ads</t>
        </is>
      </c>
      <c r="C22" s="26">
        <f>SUMIF($B$31:$B$161,$B22,$C$31:$C$161)</f>
        <v/>
      </c>
      <c r="D22" s="27">
        <f>SUMIF($B$31:$B$161,$B22,$D$31:$D$161)</f>
        <v/>
      </c>
      <c r="E22" s="27">
        <f>SUMIF($B$31:$B$161,$B22,$E$31:$E$161)</f>
        <v/>
      </c>
      <c r="F22" s="26">
        <f>SUMIF($B$31:$B$161,$B22,$F$31:$F$161)</f>
        <v/>
      </c>
      <c r="G22" s="28">
        <f>IF(AND(N(D22)&gt;0,N(E22)&gt;N(D22)),"Booked &gt; calls?",IFERROR(E22/D22,""))</f>
        <v/>
      </c>
      <c r="H22" s="26">
        <f>IFERROR(C22/D22,"")</f>
        <v/>
      </c>
      <c r="I22" s="26">
        <f>IF(AND(N(C22)&gt;0,N(E22)=0),"No jobs",IFERROR(C22/E22,""))</f>
        <v/>
      </c>
      <c r="J22" s="26">
        <f>IFERROR(F22/E22,"")</f>
        <v/>
      </c>
      <c r="K22" s="29">
        <f>IF(ISNUMBER(G22),(G22-Benchmarks!$C$8)*100,"")</f>
        <v/>
      </c>
    </row>
    <row r="23">
      <c r="A23" s="45" t="inlineStr">
        <is>
          <t>Year</t>
        </is>
      </c>
      <c r="B23" s="46" t="inlineStr">
        <is>
          <t>Website and organic</t>
        </is>
      </c>
      <c r="C23" s="26">
        <f>SUMIF($B$31:$B$161,$B23,$C$31:$C$161)</f>
        <v/>
      </c>
      <c r="D23" s="27">
        <f>SUMIF($B$31:$B$161,$B23,$D$31:$D$161)</f>
        <v/>
      </c>
      <c r="E23" s="27">
        <f>SUMIF($B$31:$B$161,$B23,$E$31:$E$161)</f>
        <v/>
      </c>
      <c r="F23" s="26">
        <f>SUMIF($B$31:$B$161,$B23,$F$31:$F$161)</f>
        <v/>
      </c>
      <c r="G23" s="28">
        <f>IF(AND(N(D23)&gt;0,N(E23)&gt;N(D23)),"Booked &gt; calls?",IFERROR(E23/D23,""))</f>
        <v/>
      </c>
      <c r="H23" s="26">
        <f>IFERROR(C23/D23,"")</f>
        <v/>
      </c>
      <c r="I23" s="26">
        <f>IF(AND(N(C23)&gt;0,N(E23)=0),"No jobs",IFERROR(C23/E23,""))</f>
        <v/>
      </c>
      <c r="J23" s="26">
        <f>IFERROR(F23/E23,"")</f>
        <v/>
      </c>
      <c r="K23" s="29">
        <f>IF(ISNUMBER(G23),(G23-Benchmarks!$C$8)*100,"")</f>
        <v/>
      </c>
    </row>
    <row r="24">
      <c r="A24" s="45" t="inlineStr">
        <is>
          <t>Year</t>
        </is>
      </c>
      <c r="B24" s="46" t="inlineStr">
        <is>
          <t>Referral and repeat</t>
        </is>
      </c>
      <c r="C24" s="26">
        <f>SUMIF($B$31:$B$161,$B24,$C$31:$C$161)</f>
        <v/>
      </c>
      <c r="D24" s="27">
        <f>SUMIF($B$31:$B$161,$B24,$D$31:$D$161)</f>
        <v/>
      </c>
      <c r="E24" s="27">
        <f>SUMIF($B$31:$B$161,$B24,$E$31:$E$161)</f>
        <v/>
      </c>
      <c r="F24" s="26">
        <f>SUMIF($B$31:$B$161,$B24,$F$31:$F$161)</f>
        <v/>
      </c>
      <c r="G24" s="28">
        <f>IF(AND(N(D24)&gt;0,N(E24)&gt;N(D24)),"Booked &gt; calls?",IFERROR(E24/D24,""))</f>
        <v/>
      </c>
      <c r="H24" s="26">
        <f>IFERROR(C24/D24,"")</f>
        <v/>
      </c>
      <c r="I24" s="26">
        <f>IF(AND(N(C24)&gt;0,N(E24)=0),"No jobs",IFERROR(C24/E24,""))</f>
        <v/>
      </c>
      <c r="J24" s="26">
        <f>IFERROR(F24/E24,"")</f>
        <v/>
      </c>
      <c r="K24" s="29">
        <f>IF(ISNUMBER(G24),(G24-Benchmarks!$C$8)*100,"")</f>
        <v/>
      </c>
    </row>
    <row r="25">
      <c r="A25" s="45" t="inlineStr">
        <is>
          <t>Year</t>
        </is>
      </c>
      <c r="B25" s="46" t="inlineStr">
        <is>
          <t>Lead marketplaces</t>
        </is>
      </c>
      <c r="C25" s="26">
        <f>SUMIF($B$31:$B$161,$B25,$C$31:$C$161)</f>
        <v/>
      </c>
      <c r="D25" s="27">
        <f>SUMIF($B$31:$B$161,$B25,$D$31:$D$161)</f>
        <v/>
      </c>
      <c r="E25" s="27">
        <f>SUMIF($B$31:$B$161,$B25,$E$31:$E$161)</f>
        <v/>
      </c>
      <c r="F25" s="26">
        <f>SUMIF($B$31:$B$161,$B25,$F$31:$F$161)</f>
        <v/>
      </c>
      <c r="G25" s="28">
        <f>IF(AND(N(D25)&gt;0,N(E25)&gt;N(D25)),"Booked &gt; calls?",IFERROR(E25/D25,""))</f>
        <v/>
      </c>
      <c r="H25" s="26">
        <f>IFERROR(C25/D25,"")</f>
        <v/>
      </c>
      <c r="I25" s="26">
        <f>IF(AND(N(C25)&gt;0,N(E25)=0),"No jobs",IFERROR(C25/E25,""))</f>
        <v/>
      </c>
      <c r="J25" s="26">
        <f>IFERROR(F25/E25,"")</f>
        <v/>
      </c>
      <c r="K25" s="29">
        <f>IF(ISNUMBER(G25),(G25-Benchmarks!$C$8)*100,"")</f>
        <v/>
      </c>
    </row>
    <row r="26">
      <c r="A26" s="45" t="inlineStr">
        <is>
          <t>Year</t>
        </is>
      </c>
      <c r="B26" s="46" t="inlineStr">
        <is>
          <t>Other</t>
        </is>
      </c>
      <c r="C26" s="26">
        <f>SUMIF($B$31:$B$161,$B26,$C$31:$C$161)</f>
        <v/>
      </c>
      <c r="D26" s="27">
        <f>SUMIF($B$31:$B$161,$B26,$D$31:$D$161)</f>
        <v/>
      </c>
      <c r="E26" s="27">
        <f>SUMIF($B$31:$B$161,$B26,$E$31:$E$161)</f>
        <v/>
      </c>
      <c r="F26" s="26">
        <f>SUMIF($B$31:$B$161,$B26,$F$31:$F$161)</f>
        <v/>
      </c>
      <c r="G26" s="28">
        <f>IF(AND(N(D26)&gt;0,N(E26)&gt;N(D26)),"Booked &gt; calls?",IFERROR(E26/D26,""))</f>
        <v/>
      </c>
      <c r="H26" s="26">
        <f>IFERROR(C26/D26,"")</f>
        <v/>
      </c>
      <c r="I26" s="26">
        <f>IF(AND(N(C26)&gt;0,N(E26)=0),"No jobs",IFERROR(C26/E26,""))</f>
        <v/>
      </c>
      <c r="J26" s="26">
        <f>IFERROR(F26/E26,"")</f>
        <v/>
      </c>
      <c r="K26" s="29">
        <f>IF(ISNUMBER(G26),(G26-Benchmarks!$C$8)*100,"")</f>
        <v/>
      </c>
    </row>
    <row r="27">
      <c r="A27" s="45" t="inlineStr">
        <is>
          <t>Year</t>
        </is>
      </c>
      <c r="B27" s="46" t="inlineStr">
        <is>
          <t>Agency or marketing fee (spend only)</t>
        </is>
      </c>
      <c r="C27" s="26">
        <f>SUMIF($B$31:$B$161,$B27,$C$31:$C$161)</f>
        <v/>
      </c>
      <c r="D27" s="47" t="n"/>
      <c r="E27" s="47" t="n"/>
      <c r="F27" s="47" t="n"/>
      <c r="G27" s="21" t="inlineStr">
        <is>
          <t>Counted in Total</t>
        </is>
      </c>
    </row>
    <row r="28">
      <c r="A28" s="48" t="inlineStr">
        <is>
          <t>Year</t>
        </is>
      </c>
      <c r="B28" s="31" t="inlineStr">
        <is>
          <t>Total</t>
        </is>
      </c>
      <c r="C28" s="32">
        <f>SUMIF($B$31:$B$161,$B28,$C$31:$C$161)</f>
        <v/>
      </c>
      <c r="D28" s="33">
        <f>SUMIF($B$31:$B$161,$B28,$D$31:$D$161)</f>
        <v/>
      </c>
      <c r="E28" s="33">
        <f>SUMIF($B$31:$B$161,$B28,$E$31:$E$161)</f>
        <v/>
      </c>
      <c r="F28" s="32">
        <f>SUMIF($B$31:$B$161,$B28,$F$31:$F$161)</f>
        <v/>
      </c>
      <c r="G28" s="34">
        <f>IFERROR(E28/D28,"")</f>
        <v/>
      </c>
      <c r="H28" s="32">
        <f>IFERROR(C28/D28,"")</f>
        <v/>
      </c>
      <c r="I28" s="32">
        <f>IF(AND(N(C28)&gt;0,N(E28)=0),"No jobs",IFERROR(C28/E28,""))</f>
        <v/>
      </c>
      <c r="J28" s="32">
        <f>IFERROR(F28/E28,"")</f>
        <v/>
      </c>
      <c r="K28" s="35">
        <f>IF(ISNUMBER(G28),(G28-Benchmarks!$C$8)*100,"")</f>
        <v/>
      </c>
    </row>
    <row r="31" ht="22" customHeight="1">
      <c r="A31" s="49" t="inlineStr">
        <is>
          <t>January</t>
        </is>
      </c>
      <c r="B31" s="43" t="n"/>
      <c r="C31" s="43" t="n"/>
      <c r="D31" s="43" t="n"/>
      <c r="E31" s="43" t="n"/>
      <c r="F31" s="43" t="n"/>
      <c r="G31" s="43" t="n"/>
      <c r="H31" s="43" t="n"/>
      <c r="I31" s="43" t="n"/>
      <c r="J31" s="43" t="n"/>
      <c r="K31" s="43" t="n"/>
    </row>
    <row r="32">
      <c r="A32" s="45" t="inlineStr">
        <is>
          <t>Jan</t>
        </is>
      </c>
      <c r="B32" s="46" t="inlineStr">
        <is>
          <t>Google Business Profile / Maps</t>
        </is>
      </c>
      <c r="C32" s="50" t="n"/>
      <c r="D32" s="23" t="n"/>
      <c r="E32" s="23" t="n"/>
      <c r="F32" s="50" t="n"/>
      <c r="G32" s="28">
        <f>IF(AND(N(D32)&gt;0,N(E32)&gt;N(D32)),"Booked &gt; calls?",IFERROR(E32/D32,""))</f>
        <v/>
      </c>
      <c r="H32" s="26">
        <f>IFERROR(C32/D32,"")</f>
        <v/>
      </c>
      <c r="I32" s="26">
        <f>IF(AND(N(C32)&gt;0,N(E32)=0),"No jobs",IFERROR(C32/E32,""))</f>
        <v/>
      </c>
      <c r="J32" s="26">
        <f>IFERROR(F32/E32,"")</f>
        <v/>
      </c>
      <c r="K32" s="29">
        <f>IF(ISNUMBER(G32),(G32-Benchmarks!$C$8)*100,"")</f>
        <v/>
      </c>
    </row>
    <row r="33">
      <c r="A33" s="45" t="inlineStr">
        <is>
          <t>Jan</t>
        </is>
      </c>
      <c r="B33" s="46" t="inlineStr">
        <is>
          <t>Local Services Ads</t>
        </is>
      </c>
      <c r="C33" s="50" t="n"/>
      <c r="D33" s="23" t="n"/>
      <c r="E33" s="23" t="n"/>
      <c r="F33" s="50" t="n"/>
      <c r="G33" s="28">
        <f>IF(AND(N(D33)&gt;0,N(E33)&gt;N(D33)),"Booked &gt; calls?",IFERROR(E33/D33,""))</f>
        <v/>
      </c>
      <c r="H33" s="26">
        <f>IFERROR(C33/D33,"")</f>
        <v/>
      </c>
      <c r="I33" s="26">
        <f>IF(AND(N(C33)&gt;0,N(E33)=0),"No jobs",IFERROR(C33/E33,""))</f>
        <v/>
      </c>
      <c r="J33" s="26">
        <f>IFERROR(F33/E33,"")</f>
        <v/>
      </c>
      <c r="K33" s="29">
        <f>IF(ISNUMBER(G33),(G33-Benchmarks!$C$8)*100,"")</f>
        <v/>
      </c>
    </row>
    <row r="34">
      <c r="A34" s="45" t="inlineStr">
        <is>
          <t>Jan</t>
        </is>
      </c>
      <c r="B34" s="46" t="inlineStr">
        <is>
          <t>Google Ads</t>
        </is>
      </c>
      <c r="C34" s="50" t="n"/>
      <c r="D34" s="23" t="n"/>
      <c r="E34" s="23" t="n"/>
      <c r="F34" s="50" t="n"/>
      <c r="G34" s="28">
        <f>IF(AND(N(D34)&gt;0,N(E34)&gt;N(D34)),"Booked &gt; calls?",IFERROR(E34/D34,""))</f>
        <v/>
      </c>
      <c r="H34" s="26">
        <f>IFERROR(C34/D34,"")</f>
        <v/>
      </c>
      <c r="I34" s="26">
        <f>IF(AND(N(C34)&gt;0,N(E34)=0),"No jobs",IFERROR(C34/E34,""))</f>
        <v/>
      </c>
      <c r="J34" s="26">
        <f>IFERROR(F34/E34,"")</f>
        <v/>
      </c>
      <c r="K34" s="29">
        <f>IF(ISNUMBER(G34),(G34-Benchmarks!$C$8)*100,"")</f>
        <v/>
      </c>
    </row>
    <row r="35">
      <c r="A35" s="45" t="inlineStr">
        <is>
          <t>Jan</t>
        </is>
      </c>
      <c r="B35" s="46" t="inlineStr">
        <is>
          <t>Website and organic</t>
        </is>
      </c>
      <c r="C35" s="50" t="n"/>
      <c r="D35" s="23" t="n"/>
      <c r="E35" s="23" t="n"/>
      <c r="F35" s="50" t="n"/>
      <c r="G35" s="28">
        <f>IF(AND(N(D35)&gt;0,N(E35)&gt;N(D35)),"Booked &gt; calls?",IFERROR(E35/D35,""))</f>
        <v/>
      </c>
      <c r="H35" s="26">
        <f>IFERROR(C35/D35,"")</f>
        <v/>
      </c>
      <c r="I35" s="26">
        <f>IF(AND(N(C35)&gt;0,N(E35)=0),"No jobs",IFERROR(C35/E35,""))</f>
        <v/>
      </c>
      <c r="J35" s="26">
        <f>IFERROR(F35/E35,"")</f>
        <v/>
      </c>
      <c r="K35" s="29">
        <f>IF(ISNUMBER(G35),(G35-Benchmarks!$C$8)*100,"")</f>
        <v/>
      </c>
    </row>
    <row r="36">
      <c r="A36" s="45" t="inlineStr">
        <is>
          <t>Jan</t>
        </is>
      </c>
      <c r="B36" s="46" t="inlineStr">
        <is>
          <t>Referral and repeat</t>
        </is>
      </c>
      <c r="C36" s="50" t="n"/>
      <c r="D36" s="23" t="n"/>
      <c r="E36" s="23" t="n"/>
      <c r="F36" s="50" t="n"/>
      <c r="G36" s="28">
        <f>IF(AND(N(D36)&gt;0,N(E36)&gt;N(D36)),"Booked &gt; calls?",IFERROR(E36/D36,""))</f>
        <v/>
      </c>
      <c r="H36" s="26">
        <f>IFERROR(C36/D36,"")</f>
        <v/>
      </c>
      <c r="I36" s="26">
        <f>IF(AND(N(C36)&gt;0,N(E36)=0),"No jobs",IFERROR(C36/E36,""))</f>
        <v/>
      </c>
      <c r="J36" s="26">
        <f>IFERROR(F36/E36,"")</f>
        <v/>
      </c>
      <c r="K36" s="29">
        <f>IF(ISNUMBER(G36),(G36-Benchmarks!$C$8)*100,"")</f>
        <v/>
      </c>
    </row>
    <row r="37">
      <c r="A37" s="45" t="inlineStr">
        <is>
          <t>Jan</t>
        </is>
      </c>
      <c r="B37" s="46" t="inlineStr">
        <is>
          <t>Lead marketplaces</t>
        </is>
      </c>
      <c r="C37" s="50" t="n"/>
      <c r="D37" s="23" t="n"/>
      <c r="E37" s="23" t="n"/>
      <c r="F37" s="50" t="n"/>
      <c r="G37" s="28">
        <f>IF(AND(N(D37)&gt;0,N(E37)&gt;N(D37)),"Booked &gt; calls?",IFERROR(E37/D37,""))</f>
        <v/>
      </c>
      <c r="H37" s="26">
        <f>IFERROR(C37/D37,"")</f>
        <v/>
      </c>
      <c r="I37" s="26">
        <f>IF(AND(N(C37)&gt;0,N(E37)=0),"No jobs",IFERROR(C37/E37,""))</f>
        <v/>
      </c>
      <c r="J37" s="26">
        <f>IFERROR(F37/E37,"")</f>
        <v/>
      </c>
      <c r="K37" s="29">
        <f>IF(ISNUMBER(G37),(G37-Benchmarks!$C$8)*100,"")</f>
        <v/>
      </c>
    </row>
    <row r="38">
      <c r="A38" s="45" t="inlineStr">
        <is>
          <t>Jan</t>
        </is>
      </c>
      <c r="B38" s="46" t="inlineStr">
        <is>
          <t>Other</t>
        </is>
      </c>
      <c r="C38" s="50" t="n"/>
      <c r="D38" s="23" t="n"/>
      <c r="E38" s="23" t="n"/>
      <c r="F38" s="50" t="n"/>
      <c r="G38" s="28">
        <f>IF(AND(N(D38)&gt;0,N(E38)&gt;N(D38)),"Booked &gt; calls?",IFERROR(E38/D38,""))</f>
        <v/>
      </c>
      <c r="H38" s="26">
        <f>IFERROR(C38/D38,"")</f>
        <v/>
      </c>
      <c r="I38" s="26">
        <f>IF(AND(N(C38)&gt;0,N(E38)=0),"No jobs",IFERROR(C38/E38,""))</f>
        <v/>
      </c>
      <c r="J38" s="26">
        <f>IFERROR(F38/E38,"")</f>
        <v/>
      </c>
      <c r="K38" s="29">
        <f>IF(ISNUMBER(G38),(G38-Benchmarks!$C$8)*100,"")</f>
        <v/>
      </c>
    </row>
    <row r="39">
      <c r="A39" s="45" t="inlineStr">
        <is>
          <t>Jan</t>
        </is>
      </c>
      <c r="B39" s="46" t="inlineStr">
        <is>
          <t>Agency or marketing fee (spend only)</t>
        </is>
      </c>
      <c r="C39" s="50" t="n"/>
      <c r="D39" s="47" t="n"/>
      <c r="E39" s="47" t="n"/>
      <c r="F39" s="47" t="n"/>
      <c r="G39" s="21" t="inlineStr">
        <is>
          <t>Counted in Total</t>
        </is>
      </c>
    </row>
    <row r="40">
      <c r="A40" s="51" t="inlineStr">
        <is>
          <t>Jan</t>
        </is>
      </c>
      <c r="B40" s="52" t="inlineStr">
        <is>
          <t>Total</t>
        </is>
      </c>
      <c r="C40" s="32">
        <f>SUM(C32:C39)</f>
        <v/>
      </c>
      <c r="D40" s="33">
        <f>SUM(D32:D39)</f>
        <v/>
      </c>
      <c r="E40" s="33">
        <f>SUM(E32:E39)</f>
        <v/>
      </c>
      <c r="F40" s="32">
        <f>SUM(F32:F39)</f>
        <v/>
      </c>
      <c r="G40" s="34">
        <f>IFERROR(E40/D40,"")</f>
        <v/>
      </c>
      <c r="H40" s="32">
        <f>IFERROR(C40/D40,"")</f>
        <v/>
      </c>
      <c r="I40" s="32">
        <f>IF(AND(N(C40)&gt;0,N(E40)=0),"No jobs",IFERROR(C40/E40,""))</f>
        <v/>
      </c>
      <c r="J40" s="32">
        <f>IFERROR(F40/E40,"")</f>
        <v/>
      </c>
      <c r="K40" s="35">
        <f>IF(ISNUMBER(G40),(G40-Benchmarks!$C$8)*100,"")</f>
        <v/>
      </c>
    </row>
    <row r="42" ht="22" customHeight="1">
      <c r="A42" s="49" t="inlineStr">
        <is>
          <t>February</t>
        </is>
      </c>
      <c r="B42" s="43" t="n"/>
      <c r="C42" s="43" t="n"/>
      <c r="D42" s="43" t="n"/>
      <c r="E42" s="43" t="n"/>
      <c r="F42" s="43" t="n"/>
      <c r="G42" s="43" t="n"/>
      <c r="H42" s="43" t="n"/>
      <c r="I42" s="43" t="n"/>
      <c r="J42" s="43" t="n"/>
      <c r="K42" s="43" t="n"/>
    </row>
    <row r="43">
      <c r="A43" s="45" t="inlineStr">
        <is>
          <t>Feb</t>
        </is>
      </c>
      <c r="B43" s="46" t="inlineStr">
        <is>
          <t>Google Business Profile / Maps</t>
        </is>
      </c>
      <c r="C43" s="50" t="n"/>
      <c r="D43" s="23" t="n"/>
      <c r="E43" s="23" t="n"/>
      <c r="F43" s="50" t="n"/>
      <c r="G43" s="28">
        <f>IF(AND(N(D43)&gt;0,N(E43)&gt;N(D43)),"Booked &gt; calls?",IFERROR(E43/D43,""))</f>
        <v/>
      </c>
      <c r="H43" s="26">
        <f>IFERROR(C43/D43,"")</f>
        <v/>
      </c>
      <c r="I43" s="26">
        <f>IF(AND(N(C43)&gt;0,N(E43)=0),"No jobs",IFERROR(C43/E43,""))</f>
        <v/>
      </c>
      <c r="J43" s="26">
        <f>IFERROR(F43/E43,"")</f>
        <v/>
      </c>
      <c r="K43" s="29">
        <f>IF(ISNUMBER(G43),(G43-Benchmarks!$C$8)*100,"")</f>
        <v/>
      </c>
    </row>
    <row r="44">
      <c r="A44" s="45" t="inlineStr">
        <is>
          <t>Feb</t>
        </is>
      </c>
      <c r="B44" s="46" t="inlineStr">
        <is>
          <t>Local Services Ads</t>
        </is>
      </c>
      <c r="C44" s="50" t="n"/>
      <c r="D44" s="23" t="n"/>
      <c r="E44" s="23" t="n"/>
      <c r="F44" s="50" t="n"/>
      <c r="G44" s="28">
        <f>IF(AND(N(D44)&gt;0,N(E44)&gt;N(D44)),"Booked &gt; calls?",IFERROR(E44/D44,""))</f>
        <v/>
      </c>
      <c r="H44" s="26">
        <f>IFERROR(C44/D44,"")</f>
        <v/>
      </c>
      <c r="I44" s="26">
        <f>IF(AND(N(C44)&gt;0,N(E44)=0),"No jobs",IFERROR(C44/E44,""))</f>
        <v/>
      </c>
      <c r="J44" s="26">
        <f>IFERROR(F44/E44,"")</f>
        <v/>
      </c>
      <c r="K44" s="29">
        <f>IF(ISNUMBER(G44),(G44-Benchmarks!$C$8)*100,"")</f>
        <v/>
      </c>
    </row>
    <row r="45">
      <c r="A45" s="45" t="inlineStr">
        <is>
          <t>Feb</t>
        </is>
      </c>
      <c r="B45" s="46" t="inlineStr">
        <is>
          <t>Google Ads</t>
        </is>
      </c>
      <c r="C45" s="50" t="n"/>
      <c r="D45" s="23" t="n"/>
      <c r="E45" s="23" t="n"/>
      <c r="F45" s="50" t="n"/>
      <c r="G45" s="28">
        <f>IF(AND(N(D45)&gt;0,N(E45)&gt;N(D45)),"Booked &gt; calls?",IFERROR(E45/D45,""))</f>
        <v/>
      </c>
      <c r="H45" s="26">
        <f>IFERROR(C45/D45,"")</f>
        <v/>
      </c>
      <c r="I45" s="26">
        <f>IF(AND(N(C45)&gt;0,N(E45)=0),"No jobs",IFERROR(C45/E45,""))</f>
        <v/>
      </c>
      <c r="J45" s="26">
        <f>IFERROR(F45/E45,"")</f>
        <v/>
      </c>
      <c r="K45" s="29">
        <f>IF(ISNUMBER(G45),(G45-Benchmarks!$C$8)*100,"")</f>
        <v/>
      </c>
    </row>
    <row r="46">
      <c r="A46" s="45" t="inlineStr">
        <is>
          <t>Feb</t>
        </is>
      </c>
      <c r="B46" s="46" t="inlineStr">
        <is>
          <t>Website and organic</t>
        </is>
      </c>
      <c r="C46" s="50" t="n"/>
      <c r="D46" s="23" t="n"/>
      <c r="E46" s="23" t="n"/>
      <c r="F46" s="50" t="n"/>
      <c r="G46" s="28">
        <f>IF(AND(N(D46)&gt;0,N(E46)&gt;N(D46)),"Booked &gt; calls?",IFERROR(E46/D46,""))</f>
        <v/>
      </c>
      <c r="H46" s="26">
        <f>IFERROR(C46/D46,"")</f>
        <v/>
      </c>
      <c r="I46" s="26">
        <f>IF(AND(N(C46)&gt;0,N(E46)=0),"No jobs",IFERROR(C46/E46,""))</f>
        <v/>
      </c>
      <c r="J46" s="26">
        <f>IFERROR(F46/E46,"")</f>
        <v/>
      </c>
      <c r="K46" s="29">
        <f>IF(ISNUMBER(G46),(G46-Benchmarks!$C$8)*100,"")</f>
        <v/>
      </c>
    </row>
    <row r="47">
      <c r="A47" s="45" t="inlineStr">
        <is>
          <t>Feb</t>
        </is>
      </c>
      <c r="B47" s="46" t="inlineStr">
        <is>
          <t>Referral and repeat</t>
        </is>
      </c>
      <c r="C47" s="50" t="n"/>
      <c r="D47" s="23" t="n"/>
      <c r="E47" s="23" t="n"/>
      <c r="F47" s="50" t="n"/>
      <c r="G47" s="28">
        <f>IF(AND(N(D47)&gt;0,N(E47)&gt;N(D47)),"Booked &gt; calls?",IFERROR(E47/D47,""))</f>
        <v/>
      </c>
      <c r="H47" s="26">
        <f>IFERROR(C47/D47,"")</f>
        <v/>
      </c>
      <c r="I47" s="26">
        <f>IF(AND(N(C47)&gt;0,N(E47)=0),"No jobs",IFERROR(C47/E47,""))</f>
        <v/>
      </c>
      <c r="J47" s="26">
        <f>IFERROR(F47/E47,"")</f>
        <v/>
      </c>
      <c r="K47" s="29">
        <f>IF(ISNUMBER(G47),(G47-Benchmarks!$C$8)*100,"")</f>
        <v/>
      </c>
    </row>
    <row r="48">
      <c r="A48" s="45" t="inlineStr">
        <is>
          <t>Feb</t>
        </is>
      </c>
      <c r="B48" s="46" t="inlineStr">
        <is>
          <t>Lead marketplaces</t>
        </is>
      </c>
      <c r="C48" s="50" t="n"/>
      <c r="D48" s="23" t="n"/>
      <c r="E48" s="23" t="n"/>
      <c r="F48" s="50" t="n"/>
      <c r="G48" s="28">
        <f>IF(AND(N(D48)&gt;0,N(E48)&gt;N(D48)),"Booked &gt; calls?",IFERROR(E48/D48,""))</f>
        <v/>
      </c>
      <c r="H48" s="26">
        <f>IFERROR(C48/D48,"")</f>
        <v/>
      </c>
      <c r="I48" s="26">
        <f>IF(AND(N(C48)&gt;0,N(E48)=0),"No jobs",IFERROR(C48/E48,""))</f>
        <v/>
      </c>
      <c r="J48" s="26">
        <f>IFERROR(F48/E48,"")</f>
        <v/>
      </c>
      <c r="K48" s="29">
        <f>IF(ISNUMBER(G48),(G48-Benchmarks!$C$8)*100,"")</f>
        <v/>
      </c>
    </row>
    <row r="49">
      <c r="A49" s="45" t="inlineStr">
        <is>
          <t>Feb</t>
        </is>
      </c>
      <c r="B49" s="46" t="inlineStr">
        <is>
          <t>Other</t>
        </is>
      </c>
      <c r="C49" s="50" t="n"/>
      <c r="D49" s="23" t="n"/>
      <c r="E49" s="23" t="n"/>
      <c r="F49" s="50" t="n"/>
      <c r="G49" s="28">
        <f>IF(AND(N(D49)&gt;0,N(E49)&gt;N(D49)),"Booked &gt; calls?",IFERROR(E49/D49,""))</f>
        <v/>
      </c>
      <c r="H49" s="26">
        <f>IFERROR(C49/D49,"")</f>
        <v/>
      </c>
      <c r="I49" s="26">
        <f>IF(AND(N(C49)&gt;0,N(E49)=0),"No jobs",IFERROR(C49/E49,""))</f>
        <v/>
      </c>
      <c r="J49" s="26">
        <f>IFERROR(F49/E49,"")</f>
        <v/>
      </c>
      <c r="K49" s="29">
        <f>IF(ISNUMBER(G49),(G49-Benchmarks!$C$8)*100,"")</f>
        <v/>
      </c>
    </row>
    <row r="50">
      <c r="A50" s="45" t="inlineStr">
        <is>
          <t>Feb</t>
        </is>
      </c>
      <c r="B50" s="46" t="inlineStr">
        <is>
          <t>Agency or marketing fee (spend only)</t>
        </is>
      </c>
      <c r="C50" s="50" t="n"/>
      <c r="D50" s="47" t="n"/>
      <c r="E50" s="47" t="n"/>
      <c r="F50" s="47" t="n"/>
      <c r="G50" s="21" t="inlineStr">
        <is>
          <t>Counted in Total</t>
        </is>
      </c>
    </row>
    <row r="51">
      <c r="A51" s="51" t="inlineStr">
        <is>
          <t>Feb</t>
        </is>
      </c>
      <c r="B51" s="52" t="inlineStr">
        <is>
          <t>Total</t>
        </is>
      </c>
      <c r="C51" s="32">
        <f>SUM(C43:C50)</f>
        <v/>
      </c>
      <c r="D51" s="33">
        <f>SUM(D43:D50)</f>
        <v/>
      </c>
      <c r="E51" s="33">
        <f>SUM(E43:E50)</f>
        <v/>
      </c>
      <c r="F51" s="32">
        <f>SUM(F43:F50)</f>
        <v/>
      </c>
      <c r="G51" s="34">
        <f>IFERROR(E51/D51,"")</f>
        <v/>
      </c>
      <c r="H51" s="32">
        <f>IFERROR(C51/D51,"")</f>
        <v/>
      </c>
      <c r="I51" s="32">
        <f>IF(AND(N(C51)&gt;0,N(E51)=0),"No jobs",IFERROR(C51/E51,""))</f>
        <v/>
      </c>
      <c r="J51" s="32">
        <f>IFERROR(F51/E51,"")</f>
        <v/>
      </c>
      <c r="K51" s="35">
        <f>IF(ISNUMBER(G51),(G51-Benchmarks!$C$8)*100,"")</f>
        <v/>
      </c>
    </row>
    <row r="53" ht="22" customHeight="1">
      <c r="A53" s="49" t="inlineStr">
        <is>
          <t>March</t>
        </is>
      </c>
      <c r="B53" s="43" t="n"/>
      <c r="C53" s="43" t="n"/>
      <c r="D53" s="43" t="n"/>
      <c r="E53" s="43" t="n"/>
      <c r="F53" s="43" t="n"/>
      <c r="G53" s="43" t="n"/>
      <c r="H53" s="43" t="n"/>
      <c r="I53" s="43" t="n"/>
      <c r="J53" s="43" t="n"/>
      <c r="K53" s="43" t="n"/>
    </row>
    <row r="54">
      <c r="A54" s="45" t="inlineStr">
        <is>
          <t>Mar</t>
        </is>
      </c>
      <c r="B54" s="46" t="inlineStr">
        <is>
          <t>Google Business Profile / Maps</t>
        </is>
      </c>
      <c r="C54" s="50" t="n"/>
      <c r="D54" s="23" t="n"/>
      <c r="E54" s="23" t="n"/>
      <c r="F54" s="50" t="n"/>
      <c r="G54" s="28">
        <f>IF(AND(N(D54)&gt;0,N(E54)&gt;N(D54)),"Booked &gt; calls?",IFERROR(E54/D54,""))</f>
        <v/>
      </c>
      <c r="H54" s="26">
        <f>IFERROR(C54/D54,"")</f>
        <v/>
      </c>
      <c r="I54" s="26">
        <f>IF(AND(N(C54)&gt;0,N(E54)=0),"No jobs",IFERROR(C54/E54,""))</f>
        <v/>
      </c>
      <c r="J54" s="26">
        <f>IFERROR(F54/E54,"")</f>
        <v/>
      </c>
      <c r="K54" s="29">
        <f>IF(ISNUMBER(G54),(G54-Benchmarks!$C$8)*100,"")</f>
        <v/>
      </c>
    </row>
    <row r="55">
      <c r="A55" s="45" t="inlineStr">
        <is>
          <t>Mar</t>
        </is>
      </c>
      <c r="B55" s="46" t="inlineStr">
        <is>
          <t>Local Services Ads</t>
        </is>
      </c>
      <c r="C55" s="50" t="n"/>
      <c r="D55" s="23" t="n"/>
      <c r="E55" s="23" t="n"/>
      <c r="F55" s="50" t="n"/>
      <c r="G55" s="28">
        <f>IF(AND(N(D55)&gt;0,N(E55)&gt;N(D55)),"Booked &gt; calls?",IFERROR(E55/D55,""))</f>
        <v/>
      </c>
      <c r="H55" s="26">
        <f>IFERROR(C55/D55,"")</f>
        <v/>
      </c>
      <c r="I55" s="26">
        <f>IF(AND(N(C55)&gt;0,N(E55)=0),"No jobs",IFERROR(C55/E55,""))</f>
        <v/>
      </c>
      <c r="J55" s="26">
        <f>IFERROR(F55/E55,"")</f>
        <v/>
      </c>
      <c r="K55" s="29">
        <f>IF(ISNUMBER(G55),(G55-Benchmarks!$C$8)*100,"")</f>
        <v/>
      </c>
    </row>
    <row r="56">
      <c r="A56" s="45" t="inlineStr">
        <is>
          <t>Mar</t>
        </is>
      </c>
      <c r="B56" s="46" t="inlineStr">
        <is>
          <t>Google Ads</t>
        </is>
      </c>
      <c r="C56" s="50" t="n"/>
      <c r="D56" s="23" t="n"/>
      <c r="E56" s="23" t="n"/>
      <c r="F56" s="50" t="n"/>
      <c r="G56" s="28">
        <f>IF(AND(N(D56)&gt;0,N(E56)&gt;N(D56)),"Booked &gt; calls?",IFERROR(E56/D56,""))</f>
        <v/>
      </c>
      <c r="H56" s="26">
        <f>IFERROR(C56/D56,"")</f>
        <v/>
      </c>
      <c r="I56" s="26">
        <f>IF(AND(N(C56)&gt;0,N(E56)=0),"No jobs",IFERROR(C56/E56,""))</f>
        <v/>
      </c>
      <c r="J56" s="26">
        <f>IFERROR(F56/E56,"")</f>
        <v/>
      </c>
      <c r="K56" s="29">
        <f>IF(ISNUMBER(G56),(G56-Benchmarks!$C$8)*100,"")</f>
        <v/>
      </c>
    </row>
    <row r="57">
      <c r="A57" s="45" t="inlineStr">
        <is>
          <t>Mar</t>
        </is>
      </c>
      <c r="B57" s="46" t="inlineStr">
        <is>
          <t>Website and organic</t>
        </is>
      </c>
      <c r="C57" s="50" t="n"/>
      <c r="D57" s="23" t="n"/>
      <c r="E57" s="23" t="n"/>
      <c r="F57" s="50" t="n"/>
      <c r="G57" s="28">
        <f>IF(AND(N(D57)&gt;0,N(E57)&gt;N(D57)),"Booked &gt; calls?",IFERROR(E57/D57,""))</f>
        <v/>
      </c>
      <c r="H57" s="26">
        <f>IFERROR(C57/D57,"")</f>
        <v/>
      </c>
      <c r="I57" s="26">
        <f>IF(AND(N(C57)&gt;0,N(E57)=0),"No jobs",IFERROR(C57/E57,""))</f>
        <v/>
      </c>
      <c r="J57" s="26">
        <f>IFERROR(F57/E57,"")</f>
        <v/>
      </c>
      <c r="K57" s="29">
        <f>IF(ISNUMBER(G57),(G57-Benchmarks!$C$8)*100,"")</f>
        <v/>
      </c>
    </row>
    <row r="58">
      <c r="A58" s="45" t="inlineStr">
        <is>
          <t>Mar</t>
        </is>
      </c>
      <c r="B58" s="46" t="inlineStr">
        <is>
          <t>Referral and repeat</t>
        </is>
      </c>
      <c r="C58" s="50" t="n"/>
      <c r="D58" s="23" t="n"/>
      <c r="E58" s="23" t="n"/>
      <c r="F58" s="50" t="n"/>
      <c r="G58" s="28">
        <f>IF(AND(N(D58)&gt;0,N(E58)&gt;N(D58)),"Booked &gt; calls?",IFERROR(E58/D58,""))</f>
        <v/>
      </c>
      <c r="H58" s="26">
        <f>IFERROR(C58/D58,"")</f>
        <v/>
      </c>
      <c r="I58" s="26">
        <f>IF(AND(N(C58)&gt;0,N(E58)=0),"No jobs",IFERROR(C58/E58,""))</f>
        <v/>
      </c>
      <c r="J58" s="26">
        <f>IFERROR(F58/E58,"")</f>
        <v/>
      </c>
      <c r="K58" s="29">
        <f>IF(ISNUMBER(G58),(G58-Benchmarks!$C$8)*100,"")</f>
        <v/>
      </c>
    </row>
    <row r="59">
      <c r="A59" s="45" t="inlineStr">
        <is>
          <t>Mar</t>
        </is>
      </c>
      <c r="B59" s="46" t="inlineStr">
        <is>
          <t>Lead marketplaces</t>
        </is>
      </c>
      <c r="C59" s="50" t="n"/>
      <c r="D59" s="23" t="n"/>
      <c r="E59" s="23" t="n"/>
      <c r="F59" s="50" t="n"/>
      <c r="G59" s="28">
        <f>IF(AND(N(D59)&gt;0,N(E59)&gt;N(D59)),"Booked &gt; calls?",IFERROR(E59/D59,""))</f>
        <v/>
      </c>
      <c r="H59" s="26">
        <f>IFERROR(C59/D59,"")</f>
        <v/>
      </c>
      <c r="I59" s="26">
        <f>IF(AND(N(C59)&gt;0,N(E59)=0),"No jobs",IFERROR(C59/E59,""))</f>
        <v/>
      </c>
      <c r="J59" s="26">
        <f>IFERROR(F59/E59,"")</f>
        <v/>
      </c>
      <c r="K59" s="29">
        <f>IF(ISNUMBER(G59),(G59-Benchmarks!$C$8)*100,"")</f>
        <v/>
      </c>
    </row>
    <row r="60">
      <c r="A60" s="45" t="inlineStr">
        <is>
          <t>Mar</t>
        </is>
      </c>
      <c r="B60" s="46" t="inlineStr">
        <is>
          <t>Other</t>
        </is>
      </c>
      <c r="C60" s="50" t="n"/>
      <c r="D60" s="23" t="n"/>
      <c r="E60" s="23" t="n"/>
      <c r="F60" s="50" t="n"/>
      <c r="G60" s="28">
        <f>IF(AND(N(D60)&gt;0,N(E60)&gt;N(D60)),"Booked &gt; calls?",IFERROR(E60/D60,""))</f>
        <v/>
      </c>
      <c r="H60" s="26">
        <f>IFERROR(C60/D60,"")</f>
        <v/>
      </c>
      <c r="I60" s="26">
        <f>IF(AND(N(C60)&gt;0,N(E60)=0),"No jobs",IFERROR(C60/E60,""))</f>
        <v/>
      </c>
      <c r="J60" s="26">
        <f>IFERROR(F60/E60,"")</f>
        <v/>
      </c>
      <c r="K60" s="29">
        <f>IF(ISNUMBER(G60),(G60-Benchmarks!$C$8)*100,"")</f>
        <v/>
      </c>
    </row>
    <row r="61">
      <c r="A61" s="45" t="inlineStr">
        <is>
          <t>Mar</t>
        </is>
      </c>
      <c r="B61" s="46" t="inlineStr">
        <is>
          <t>Agency or marketing fee (spend only)</t>
        </is>
      </c>
      <c r="C61" s="50" t="n"/>
      <c r="D61" s="47" t="n"/>
      <c r="E61" s="47" t="n"/>
      <c r="F61" s="47" t="n"/>
      <c r="G61" s="21" t="inlineStr">
        <is>
          <t>Counted in Total</t>
        </is>
      </c>
    </row>
    <row r="62">
      <c r="A62" s="51" t="inlineStr">
        <is>
          <t>Mar</t>
        </is>
      </c>
      <c r="B62" s="52" t="inlineStr">
        <is>
          <t>Total</t>
        </is>
      </c>
      <c r="C62" s="32">
        <f>SUM(C54:C61)</f>
        <v/>
      </c>
      <c r="D62" s="33">
        <f>SUM(D54:D61)</f>
        <v/>
      </c>
      <c r="E62" s="33">
        <f>SUM(E54:E61)</f>
        <v/>
      </c>
      <c r="F62" s="32">
        <f>SUM(F54:F61)</f>
        <v/>
      </c>
      <c r="G62" s="34">
        <f>IFERROR(E62/D62,"")</f>
        <v/>
      </c>
      <c r="H62" s="32">
        <f>IFERROR(C62/D62,"")</f>
        <v/>
      </c>
      <c r="I62" s="32">
        <f>IF(AND(N(C62)&gt;0,N(E62)=0),"No jobs",IFERROR(C62/E62,""))</f>
        <v/>
      </c>
      <c r="J62" s="32">
        <f>IFERROR(F62/E62,"")</f>
        <v/>
      </c>
      <c r="K62" s="35">
        <f>IF(ISNUMBER(G62),(G62-Benchmarks!$C$8)*100,"")</f>
        <v/>
      </c>
    </row>
    <row r="64" ht="22" customHeight="1">
      <c r="A64" s="49" t="inlineStr">
        <is>
          <t>April</t>
        </is>
      </c>
      <c r="B64" s="43" t="n"/>
      <c r="C64" s="43" t="n"/>
      <c r="D64" s="43" t="n"/>
      <c r="E64" s="43" t="n"/>
      <c r="F64" s="43" t="n"/>
      <c r="G64" s="43" t="n"/>
      <c r="H64" s="43" t="n"/>
      <c r="I64" s="43" t="n"/>
      <c r="J64" s="43" t="n"/>
      <c r="K64" s="43" t="n"/>
    </row>
    <row r="65">
      <c r="A65" s="45" t="inlineStr">
        <is>
          <t>Apr</t>
        </is>
      </c>
      <c r="B65" s="46" t="inlineStr">
        <is>
          <t>Google Business Profile / Maps</t>
        </is>
      </c>
      <c r="C65" s="50" t="n"/>
      <c r="D65" s="23" t="n"/>
      <c r="E65" s="23" t="n"/>
      <c r="F65" s="50" t="n"/>
      <c r="G65" s="28">
        <f>IF(AND(N(D65)&gt;0,N(E65)&gt;N(D65)),"Booked &gt; calls?",IFERROR(E65/D65,""))</f>
        <v/>
      </c>
      <c r="H65" s="26">
        <f>IFERROR(C65/D65,"")</f>
        <v/>
      </c>
      <c r="I65" s="26">
        <f>IF(AND(N(C65)&gt;0,N(E65)=0),"No jobs",IFERROR(C65/E65,""))</f>
        <v/>
      </c>
      <c r="J65" s="26">
        <f>IFERROR(F65/E65,"")</f>
        <v/>
      </c>
      <c r="K65" s="29">
        <f>IF(ISNUMBER(G65),(G65-Benchmarks!$C$8)*100,"")</f>
        <v/>
      </c>
    </row>
    <row r="66">
      <c r="A66" s="45" t="inlineStr">
        <is>
          <t>Apr</t>
        </is>
      </c>
      <c r="B66" s="46" t="inlineStr">
        <is>
          <t>Local Services Ads</t>
        </is>
      </c>
      <c r="C66" s="50" t="n"/>
      <c r="D66" s="23" t="n"/>
      <c r="E66" s="23" t="n"/>
      <c r="F66" s="50" t="n"/>
      <c r="G66" s="28">
        <f>IF(AND(N(D66)&gt;0,N(E66)&gt;N(D66)),"Booked &gt; calls?",IFERROR(E66/D66,""))</f>
        <v/>
      </c>
      <c r="H66" s="26">
        <f>IFERROR(C66/D66,"")</f>
        <v/>
      </c>
      <c r="I66" s="26">
        <f>IF(AND(N(C66)&gt;0,N(E66)=0),"No jobs",IFERROR(C66/E66,""))</f>
        <v/>
      </c>
      <c r="J66" s="26">
        <f>IFERROR(F66/E66,"")</f>
        <v/>
      </c>
      <c r="K66" s="29">
        <f>IF(ISNUMBER(G66),(G66-Benchmarks!$C$8)*100,"")</f>
        <v/>
      </c>
    </row>
    <row r="67">
      <c r="A67" s="45" t="inlineStr">
        <is>
          <t>Apr</t>
        </is>
      </c>
      <c r="B67" s="46" t="inlineStr">
        <is>
          <t>Google Ads</t>
        </is>
      </c>
      <c r="C67" s="50" t="n"/>
      <c r="D67" s="23" t="n"/>
      <c r="E67" s="23" t="n"/>
      <c r="F67" s="50" t="n"/>
      <c r="G67" s="28">
        <f>IF(AND(N(D67)&gt;0,N(E67)&gt;N(D67)),"Booked &gt; calls?",IFERROR(E67/D67,""))</f>
        <v/>
      </c>
      <c r="H67" s="26">
        <f>IFERROR(C67/D67,"")</f>
        <v/>
      </c>
      <c r="I67" s="26">
        <f>IF(AND(N(C67)&gt;0,N(E67)=0),"No jobs",IFERROR(C67/E67,""))</f>
        <v/>
      </c>
      <c r="J67" s="26">
        <f>IFERROR(F67/E67,"")</f>
        <v/>
      </c>
      <c r="K67" s="29">
        <f>IF(ISNUMBER(G67),(G67-Benchmarks!$C$8)*100,"")</f>
        <v/>
      </c>
    </row>
    <row r="68">
      <c r="A68" s="45" t="inlineStr">
        <is>
          <t>Apr</t>
        </is>
      </c>
      <c r="B68" s="46" t="inlineStr">
        <is>
          <t>Website and organic</t>
        </is>
      </c>
      <c r="C68" s="50" t="n"/>
      <c r="D68" s="23" t="n"/>
      <c r="E68" s="23" t="n"/>
      <c r="F68" s="50" t="n"/>
      <c r="G68" s="28">
        <f>IF(AND(N(D68)&gt;0,N(E68)&gt;N(D68)),"Booked &gt; calls?",IFERROR(E68/D68,""))</f>
        <v/>
      </c>
      <c r="H68" s="26">
        <f>IFERROR(C68/D68,"")</f>
        <v/>
      </c>
      <c r="I68" s="26">
        <f>IF(AND(N(C68)&gt;0,N(E68)=0),"No jobs",IFERROR(C68/E68,""))</f>
        <v/>
      </c>
      <c r="J68" s="26">
        <f>IFERROR(F68/E68,"")</f>
        <v/>
      </c>
      <c r="K68" s="29">
        <f>IF(ISNUMBER(G68),(G68-Benchmarks!$C$8)*100,"")</f>
        <v/>
      </c>
    </row>
    <row r="69">
      <c r="A69" s="45" t="inlineStr">
        <is>
          <t>Apr</t>
        </is>
      </c>
      <c r="B69" s="46" t="inlineStr">
        <is>
          <t>Referral and repeat</t>
        </is>
      </c>
      <c r="C69" s="50" t="n"/>
      <c r="D69" s="23" t="n"/>
      <c r="E69" s="23" t="n"/>
      <c r="F69" s="50" t="n"/>
      <c r="G69" s="28">
        <f>IF(AND(N(D69)&gt;0,N(E69)&gt;N(D69)),"Booked &gt; calls?",IFERROR(E69/D69,""))</f>
        <v/>
      </c>
      <c r="H69" s="26">
        <f>IFERROR(C69/D69,"")</f>
        <v/>
      </c>
      <c r="I69" s="26">
        <f>IF(AND(N(C69)&gt;0,N(E69)=0),"No jobs",IFERROR(C69/E69,""))</f>
        <v/>
      </c>
      <c r="J69" s="26">
        <f>IFERROR(F69/E69,"")</f>
        <v/>
      </c>
      <c r="K69" s="29">
        <f>IF(ISNUMBER(G69),(G69-Benchmarks!$C$8)*100,"")</f>
        <v/>
      </c>
    </row>
    <row r="70">
      <c r="A70" s="45" t="inlineStr">
        <is>
          <t>Apr</t>
        </is>
      </c>
      <c r="B70" s="46" t="inlineStr">
        <is>
          <t>Lead marketplaces</t>
        </is>
      </c>
      <c r="C70" s="50" t="n"/>
      <c r="D70" s="23" t="n"/>
      <c r="E70" s="23" t="n"/>
      <c r="F70" s="50" t="n"/>
      <c r="G70" s="28">
        <f>IF(AND(N(D70)&gt;0,N(E70)&gt;N(D70)),"Booked &gt; calls?",IFERROR(E70/D70,""))</f>
        <v/>
      </c>
      <c r="H70" s="26">
        <f>IFERROR(C70/D70,"")</f>
        <v/>
      </c>
      <c r="I70" s="26">
        <f>IF(AND(N(C70)&gt;0,N(E70)=0),"No jobs",IFERROR(C70/E70,""))</f>
        <v/>
      </c>
      <c r="J70" s="26">
        <f>IFERROR(F70/E70,"")</f>
        <v/>
      </c>
      <c r="K70" s="29">
        <f>IF(ISNUMBER(G70),(G70-Benchmarks!$C$8)*100,"")</f>
        <v/>
      </c>
    </row>
    <row r="71">
      <c r="A71" s="45" t="inlineStr">
        <is>
          <t>Apr</t>
        </is>
      </c>
      <c r="B71" s="46" t="inlineStr">
        <is>
          <t>Other</t>
        </is>
      </c>
      <c r="C71" s="50" t="n"/>
      <c r="D71" s="23" t="n"/>
      <c r="E71" s="23" t="n"/>
      <c r="F71" s="50" t="n"/>
      <c r="G71" s="28">
        <f>IF(AND(N(D71)&gt;0,N(E71)&gt;N(D71)),"Booked &gt; calls?",IFERROR(E71/D71,""))</f>
        <v/>
      </c>
      <c r="H71" s="26">
        <f>IFERROR(C71/D71,"")</f>
        <v/>
      </c>
      <c r="I71" s="26">
        <f>IF(AND(N(C71)&gt;0,N(E71)=0),"No jobs",IFERROR(C71/E71,""))</f>
        <v/>
      </c>
      <c r="J71" s="26">
        <f>IFERROR(F71/E71,"")</f>
        <v/>
      </c>
      <c r="K71" s="29">
        <f>IF(ISNUMBER(G71),(G71-Benchmarks!$C$8)*100,"")</f>
        <v/>
      </c>
    </row>
    <row r="72">
      <c r="A72" s="45" t="inlineStr">
        <is>
          <t>Apr</t>
        </is>
      </c>
      <c r="B72" s="46" t="inlineStr">
        <is>
          <t>Agency or marketing fee (spend only)</t>
        </is>
      </c>
      <c r="C72" s="50" t="n"/>
      <c r="D72" s="47" t="n"/>
      <c r="E72" s="47" t="n"/>
      <c r="F72" s="47" t="n"/>
      <c r="G72" s="21" t="inlineStr">
        <is>
          <t>Counted in Total</t>
        </is>
      </c>
    </row>
    <row r="73">
      <c r="A73" s="51" t="inlineStr">
        <is>
          <t>Apr</t>
        </is>
      </c>
      <c r="B73" s="52" t="inlineStr">
        <is>
          <t>Total</t>
        </is>
      </c>
      <c r="C73" s="32">
        <f>SUM(C65:C72)</f>
        <v/>
      </c>
      <c r="D73" s="33">
        <f>SUM(D65:D72)</f>
        <v/>
      </c>
      <c r="E73" s="33">
        <f>SUM(E65:E72)</f>
        <v/>
      </c>
      <c r="F73" s="32">
        <f>SUM(F65:F72)</f>
        <v/>
      </c>
      <c r="G73" s="34">
        <f>IFERROR(E73/D73,"")</f>
        <v/>
      </c>
      <c r="H73" s="32">
        <f>IFERROR(C73/D73,"")</f>
        <v/>
      </c>
      <c r="I73" s="32">
        <f>IF(AND(N(C73)&gt;0,N(E73)=0),"No jobs",IFERROR(C73/E73,""))</f>
        <v/>
      </c>
      <c r="J73" s="32">
        <f>IFERROR(F73/E73,"")</f>
        <v/>
      </c>
      <c r="K73" s="35">
        <f>IF(ISNUMBER(G73),(G73-Benchmarks!$C$8)*100,"")</f>
        <v/>
      </c>
    </row>
    <row r="75" ht="22" customHeight="1">
      <c r="A75" s="49" t="inlineStr">
        <is>
          <t>May</t>
        </is>
      </c>
      <c r="B75" s="43" t="n"/>
      <c r="C75" s="43" t="n"/>
      <c r="D75" s="43" t="n"/>
      <c r="E75" s="43" t="n"/>
      <c r="F75" s="43" t="n"/>
      <c r="G75" s="43" t="n"/>
      <c r="H75" s="43" t="n"/>
      <c r="I75" s="43" t="n"/>
      <c r="J75" s="43" t="n"/>
      <c r="K75" s="43" t="n"/>
    </row>
    <row r="76">
      <c r="A76" s="45" t="inlineStr">
        <is>
          <t>May</t>
        </is>
      </c>
      <c r="B76" s="46" t="inlineStr">
        <is>
          <t>Google Business Profile / Maps</t>
        </is>
      </c>
      <c r="C76" s="50" t="n"/>
      <c r="D76" s="23" t="n"/>
      <c r="E76" s="23" t="n"/>
      <c r="F76" s="50" t="n"/>
      <c r="G76" s="28">
        <f>IF(AND(N(D76)&gt;0,N(E76)&gt;N(D76)),"Booked &gt; calls?",IFERROR(E76/D76,""))</f>
        <v/>
      </c>
      <c r="H76" s="26">
        <f>IFERROR(C76/D76,"")</f>
        <v/>
      </c>
      <c r="I76" s="26">
        <f>IF(AND(N(C76)&gt;0,N(E76)=0),"No jobs",IFERROR(C76/E76,""))</f>
        <v/>
      </c>
      <c r="J76" s="26">
        <f>IFERROR(F76/E76,"")</f>
        <v/>
      </c>
      <c r="K76" s="29">
        <f>IF(ISNUMBER(G76),(G76-Benchmarks!$C$8)*100,"")</f>
        <v/>
      </c>
    </row>
    <row r="77">
      <c r="A77" s="45" t="inlineStr">
        <is>
          <t>May</t>
        </is>
      </c>
      <c r="B77" s="46" t="inlineStr">
        <is>
          <t>Local Services Ads</t>
        </is>
      </c>
      <c r="C77" s="50" t="n"/>
      <c r="D77" s="23" t="n"/>
      <c r="E77" s="23" t="n"/>
      <c r="F77" s="50" t="n"/>
      <c r="G77" s="28">
        <f>IF(AND(N(D77)&gt;0,N(E77)&gt;N(D77)),"Booked &gt; calls?",IFERROR(E77/D77,""))</f>
        <v/>
      </c>
      <c r="H77" s="26">
        <f>IFERROR(C77/D77,"")</f>
        <v/>
      </c>
      <c r="I77" s="26">
        <f>IF(AND(N(C77)&gt;0,N(E77)=0),"No jobs",IFERROR(C77/E77,""))</f>
        <v/>
      </c>
      <c r="J77" s="26">
        <f>IFERROR(F77/E77,"")</f>
        <v/>
      </c>
      <c r="K77" s="29">
        <f>IF(ISNUMBER(G77),(G77-Benchmarks!$C$8)*100,"")</f>
        <v/>
      </c>
    </row>
    <row r="78">
      <c r="A78" s="45" t="inlineStr">
        <is>
          <t>May</t>
        </is>
      </c>
      <c r="B78" s="46" t="inlineStr">
        <is>
          <t>Google Ads</t>
        </is>
      </c>
      <c r="C78" s="50" t="n"/>
      <c r="D78" s="23" t="n"/>
      <c r="E78" s="23" t="n"/>
      <c r="F78" s="50" t="n"/>
      <c r="G78" s="28">
        <f>IF(AND(N(D78)&gt;0,N(E78)&gt;N(D78)),"Booked &gt; calls?",IFERROR(E78/D78,""))</f>
        <v/>
      </c>
      <c r="H78" s="26">
        <f>IFERROR(C78/D78,"")</f>
        <v/>
      </c>
      <c r="I78" s="26">
        <f>IF(AND(N(C78)&gt;0,N(E78)=0),"No jobs",IFERROR(C78/E78,""))</f>
        <v/>
      </c>
      <c r="J78" s="26">
        <f>IFERROR(F78/E78,"")</f>
        <v/>
      </c>
      <c r="K78" s="29">
        <f>IF(ISNUMBER(G78),(G78-Benchmarks!$C$8)*100,"")</f>
        <v/>
      </c>
    </row>
    <row r="79">
      <c r="A79" s="45" t="inlineStr">
        <is>
          <t>May</t>
        </is>
      </c>
      <c r="B79" s="46" t="inlineStr">
        <is>
          <t>Website and organic</t>
        </is>
      </c>
      <c r="C79" s="50" t="n"/>
      <c r="D79" s="23" t="n"/>
      <c r="E79" s="23" t="n"/>
      <c r="F79" s="50" t="n"/>
      <c r="G79" s="28">
        <f>IF(AND(N(D79)&gt;0,N(E79)&gt;N(D79)),"Booked &gt; calls?",IFERROR(E79/D79,""))</f>
        <v/>
      </c>
      <c r="H79" s="26">
        <f>IFERROR(C79/D79,"")</f>
        <v/>
      </c>
      <c r="I79" s="26">
        <f>IF(AND(N(C79)&gt;0,N(E79)=0),"No jobs",IFERROR(C79/E79,""))</f>
        <v/>
      </c>
      <c r="J79" s="26">
        <f>IFERROR(F79/E79,"")</f>
        <v/>
      </c>
      <c r="K79" s="29">
        <f>IF(ISNUMBER(G79),(G79-Benchmarks!$C$8)*100,"")</f>
        <v/>
      </c>
    </row>
    <row r="80">
      <c r="A80" s="45" t="inlineStr">
        <is>
          <t>May</t>
        </is>
      </c>
      <c r="B80" s="46" t="inlineStr">
        <is>
          <t>Referral and repeat</t>
        </is>
      </c>
      <c r="C80" s="50" t="n"/>
      <c r="D80" s="23" t="n"/>
      <c r="E80" s="23" t="n"/>
      <c r="F80" s="50" t="n"/>
      <c r="G80" s="28">
        <f>IF(AND(N(D80)&gt;0,N(E80)&gt;N(D80)),"Booked &gt; calls?",IFERROR(E80/D80,""))</f>
        <v/>
      </c>
      <c r="H80" s="26">
        <f>IFERROR(C80/D80,"")</f>
        <v/>
      </c>
      <c r="I80" s="26">
        <f>IF(AND(N(C80)&gt;0,N(E80)=0),"No jobs",IFERROR(C80/E80,""))</f>
        <v/>
      </c>
      <c r="J80" s="26">
        <f>IFERROR(F80/E80,"")</f>
        <v/>
      </c>
      <c r="K80" s="29">
        <f>IF(ISNUMBER(G80),(G80-Benchmarks!$C$8)*100,"")</f>
        <v/>
      </c>
    </row>
    <row r="81">
      <c r="A81" s="45" t="inlineStr">
        <is>
          <t>May</t>
        </is>
      </c>
      <c r="B81" s="46" t="inlineStr">
        <is>
          <t>Lead marketplaces</t>
        </is>
      </c>
      <c r="C81" s="50" t="n"/>
      <c r="D81" s="23" t="n"/>
      <c r="E81" s="23" t="n"/>
      <c r="F81" s="50" t="n"/>
      <c r="G81" s="28">
        <f>IF(AND(N(D81)&gt;0,N(E81)&gt;N(D81)),"Booked &gt; calls?",IFERROR(E81/D81,""))</f>
        <v/>
      </c>
      <c r="H81" s="26">
        <f>IFERROR(C81/D81,"")</f>
        <v/>
      </c>
      <c r="I81" s="26">
        <f>IF(AND(N(C81)&gt;0,N(E81)=0),"No jobs",IFERROR(C81/E81,""))</f>
        <v/>
      </c>
      <c r="J81" s="26">
        <f>IFERROR(F81/E81,"")</f>
        <v/>
      </c>
      <c r="K81" s="29">
        <f>IF(ISNUMBER(G81),(G81-Benchmarks!$C$8)*100,"")</f>
        <v/>
      </c>
    </row>
    <row r="82">
      <c r="A82" s="45" t="inlineStr">
        <is>
          <t>May</t>
        </is>
      </c>
      <c r="B82" s="46" t="inlineStr">
        <is>
          <t>Other</t>
        </is>
      </c>
      <c r="C82" s="50" t="n"/>
      <c r="D82" s="23" t="n"/>
      <c r="E82" s="23" t="n"/>
      <c r="F82" s="50" t="n"/>
      <c r="G82" s="28">
        <f>IF(AND(N(D82)&gt;0,N(E82)&gt;N(D82)),"Booked &gt; calls?",IFERROR(E82/D82,""))</f>
        <v/>
      </c>
      <c r="H82" s="26">
        <f>IFERROR(C82/D82,"")</f>
        <v/>
      </c>
      <c r="I82" s="26">
        <f>IF(AND(N(C82)&gt;0,N(E82)=0),"No jobs",IFERROR(C82/E82,""))</f>
        <v/>
      </c>
      <c r="J82" s="26">
        <f>IFERROR(F82/E82,"")</f>
        <v/>
      </c>
      <c r="K82" s="29">
        <f>IF(ISNUMBER(G82),(G82-Benchmarks!$C$8)*100,"")</f>
        <v/>
      </c>
    </row>
    <row r="83">
      <c r="A83" s="45" t="inlineStr">
        <is>
          <t>May</t>
        </is>
      </c>
      <c r="B83" s="46" t="inlineStr">
        <is>
          <t>Agency or marketing fee (spend only)</t>
        </is>
      </c>
      <c r="C83" s="50" t="n"/>
      <c r="D83" s="47" t="n"/>
      <c r="E83" s="47" t="n"/>
      <c r="F83" s="47" t="n"/>
      <c r="G83" s="21" t="inlineStr">
        <is>
          <t>Counted in Total</t>
        </is>
      </c>
    </row>
    <row r="84">
      <c r="A84" s="51" t="inlineStr">
        <is>
          <t>May</t>
        </is>
      </c>
      <c r="B84" s="52" t="inlineStr">
        <is>
          <t>Total</t>
        </is>
      </c>
      <c r="C84" s="32">
        <f>SUM(C76:C83)</f>
        <v/>
      </c>
      <c r="D84" s="33">
        <f>SUM(D76:D83)</f>
        <v/>
      </c>
      <c r="E84" s="33">
        <f>SUM(E76:E83)</f>
        <v/>
      </c>
      <c r="F84" s="32">
        <f>SUM(F76:F83)</f>
        <v/>
      </c>
      <c r="G84" s="34">
        <f>IFERROR(E84/D84,"")</f>
        <v/>
      </c>
      <c r="H84" s="32">
        <f>IFERROR(C84/D84,"")</f>
        <v/>
      </c>
      <c r="I84" s="32">
        <f>IF(AND(N(C84)&gt;0,N(E84)=0),"No jobs",IFERROR(C84/E84,""))</f>
        <v/>
      </c>
      <c r="J84" s="32">
        <f>IFERROR(F84/E84,"")</f>
        <v/>
      </c>
      <c r="K84" s="35">
        <f>IF(ISNUMBER(G84),(G84-Benchmarks!$C$8)*100,"")</f>
        <v/>
      </c>
    </row>
    <row r="86" ht="22" customHeight="1">
      <c r="A86" s="49" t="inlineStr">
        <is>
          <t>June</t>
        </is>
      </c>
      <c r="B86" s="43" t="n"/>
      <c r="C86" s="43" t="n"/>
      <c r="D86" s="43" t="n"/>
      <c r="E86" s="43" t="n"/>
      <c r="F86" s="43" t="n"/>
      <c r="G86" s="43" t="n"/>
      <c r="H86" s="43" t="n"/>
      <c r="I86" s="43" t="n"/>
      <c r="J86" s="43" t="n"/>
      <c r="K86" s="43" t="n"/>
    </row>
    <row r="87">
      <c r="A87" s="45" t="inlineStr">
        <is>
          <t>Jun</t>
        </is>
      </c>
      <c r="B87" s="46" t="inlineStr">
        <is>
          <t>Google Business Profile / Maps</t>
        </is>
      </c>
      <c r="C87" s="50" t="n"/>
      <c r="D87" s="23" t="n"/>
      <c r="E87" s="23" t="n"/>
      <c r="F87" s="50" t="n"/>
      <c r="G87" s="28">
        <f>IF(AND(N(D87)&gt;0,N(E87)&gt;N(D87)),"Booked &gt; calls?",IFERROR(E87/D87,""))</f>
        <v/>
      </c>
      <c r="H87" s="26">
        <f>IFERROR(C87/D87,"")</f>
        <v/>
      </c>
      <c r="I87" s="26">
        <f>IF(AND(N(C87)&gt;0,N(E87)=0),"No jobs",IFERROR(C87/E87,""))</f>
        <v/>
      </c>
      <c r="J87" s="26">
        <f>IFERROR(F87/E87,"")</f>
        <v/>
      </c>
      <c r="K87" s="29">
        <f>IF(ISNUMBER(G87),(G87-Benchmarks!$C$8)*100,"")</f>
        <v/>
      </c>
    </row>
    <row r="88">
      <c r="A88" s="45" t="inlineStr">
        <is>
          <t>Jun</t>
        </is>
      </c>
      <c r="B88" s="46" t="inlineStr">
        <is>
          <t>Local Services Ads</t>
        </is>
      </c>
      <c r="C88" s="50" t="n"/>
      <c r="D88" s="23" t="n"/>
      <c r="E88" s="23" t="n"/>
      <c r="F88" s="50" t="n"/>
      <c r="G88" s="28">
        <f>IF(AND(N(D88)&gt;0,N(E88)&gt;N(D88)),"Booked &gt; calls?",IFERROR(E88/D88,""))</f>
        <v/>
      </c>
      <c r="H88" s="26">
        <f>IFERROR(C88/D88,"")</f>
        <v/>
      </c>
      <c r="I88" s="26">
        <f>IF(AND(N(C88)&gt;0,N(E88)=0),"No jobs",IFERROR(C88/E88,""))</f>
        <v/>
      </c>
      <c r="J88" s="26">
        <f>IFERROR(F88/E88,"")</f>
        <v/>
      </c>
      <c r="K88" s="29">
        <f>IF(ISNUMBER(G88),(G88-Benchmarks!$C$8)*100,"")</f>
        <v/>
      </c>
    </row>
    <row r="89">
      <c r="A89" s="45" t="inlineStr">
        <is>
          <t>Jun</t>
        </is>
      </c>
      <c r="B89" s="46" t="inlineStr">
        <is>
          <t>Google Ads</t>
        </is>
      </c>
      <c r="C89" s="50" t="n"/>
      <c r="D89" s="23" t="n"/>
      <c r="E89" s="23" t="n"/>
      <c r="F89" s="50" t="n"/>
      <c r="G89" s="28">
        <f>IF(AND(N(D89)&gt;0,N(E89)&gt;N(D89)),"Booked &gt; calls?",IFERROR(E89/D89,""))</f>
        <v/>
      </c>
      <c r="H89" s="26">
        <f>IFERROR(C89/D89,"")</f>
        <v/>
      </c>
      <c r="I89" s="26">
        <f>IF(AND(N(C89)&gt;0,N(E89)=0),"No jobs",IFERROR(C89/E89,""))</f>
        <v/>
      </c>
      <c r="J89" s="26">
        <f>IFERROR(F89/E89,"")</f>
        <v/>
      </c>
      <c r="K89" s="29">
        <f>IF(ISNUMBER(G89),(G89-Benchmarks!$C$8)*100,"")</f>
        <v/>
      </c>
    </row>
    <row r="90">
      <c r="A90" s="45" t="inlineStr">
        <is>
          <t>Jun</t>
        </is>
      </c>
      <c r="B90" s="46" t="inlineStr">
        <is>
          <t>Website and organic</t>
        </is>
      </c>
      <c r="C90" s="50" t="n"/>
      <c r="D90" s="23" t="n"/>
      <c r="E90" s="23" t="n"/>
      <c r="F90" s="50" t="n"/>
      <c r="G90" s="28">
        <f>IF(AND(N(D90)&gt;0,N(E90)&gt;N(D90)),"Booked &gt; calls?",IFERROR(E90/D90,""))</f>
        <v/>
      </c>
      <c r="H90" s="26">
        <f>IFERROR(C90/D90,"")</f>
        <v/>
      </c>
      <c r="I90" s="26">
        <f>IF(AND(N(C90)&gt;0,N(E90)=0),"No jobs",IFERROR(C90/E90,""))</f>
        <v/>
      </c>
      <c r="J90" s="26">
        <f>IFERROR(F90/E90,"")</f>
        <v/>
      </c>
      <c r="K90" s="29">
        <f>IF(ISNUMBER(G90),(G90-Benchmarks!$C$8)*100,"")</f>
        <v/>
      </c>
    </row>
    <row r="91">
      <c r="A91" s="45" t="inlineStr">
        <is>
          <t>Jun</t>
        </is>
      </c>
      <c r="B91" s="46" t="inlineStr">
        <is>
          <t>Referral and repeat</t>
        </is>
      </c>
      <c r="C91" s="50" t="n"/>
      <c r="D91" s="23" t="n"/>
      <c r="E91" s="23" t="n"/>
      <c r="F91" s="50" t="n"/>
      <c r="G91" s="28">
        <f>IF(AND(N(D91)&gt;0,N(E91)&gt;N(D91)),"Booked &gt; calls?",IFERROR(E91/D91,""))</f>
        <v/>
      </c>
      <c r="H91" s="26">
        <f>IFERROR(C91/D91,"")</f>
        <v/>
      </c>
      <c r="I91" s="26">
        <f>IF(AND(N(C91)&gt;0,N(E91)=0),"No jobs",IFERROR(C91/E91,""))</f>
        <v/>
      </c>
      <c r="J91" s="26">
        <f>IFERROR(F91/E91,"")</f>
        <v/>
      </c>
      <c r="K91" s="29">
        <f>IF(ISNUMBER(G91),(G91-Benchmarks!$C$8)*100,"")</f>
        <v/>
      </c>
    </row>
    <row r="92">
      <c r="A92" s="45" t="inlineStr">
        <is>
          <t>Jun</t>
        </is>
      </c>
      <c r="B92" s="46" t="inlineStr">
        <is>
          <t>Lead marketplaces</t>
        </is>
      </c>
      <c r="C92" s="50" t="n"/>
      <c r="D92" s="23" t="n"/>
      <c r="E92" s="23" t="n"/>
      <c r="F92" s="50" t="n"/>
      <c r="G92" s="28">
        <f>IF(AND(N(D92)&gt;0,N(E92)&gt;N(D92)),"Booked &gt; calls?",IFERROR(E92/D92,""))</f>
        <v/>
      </c>
      <c r="H92" s="26">
        <f>IFERROR(C92/D92,"")</f>
        <v/>
      </c>
      <c r="I92" s="26">
        <f>IF(AND(N(C92)&gt;0,N(E92)=0),"No jobs",IFERROR(C92/E92,""))</f>
        <v/>
      </c>
      <c r="J92" s="26">
        <f>IFERROR(F92/E92,"")</f>
        <v/>
      </c>
      <c r="K92" s="29">
        <f>IF(ISNUMBER(G92),(G92-Benchmarks!$C$8)*100,"")</f>
        <v/>
      </c>
    </row>
    <row r="93">
      <c r="A93" s="45" t="inlineStr">
        <is>
          <t>Jun</t>
        </is>
      </c>
      <c r="B93" s="46" t="inlineStr">
        <is>
          <t>Other</t>
        </is>
      </c>
      <c r="C93" s="50" t="n"/>
      <c r="D93" s="23" t="n"/>
      <c r="E93" s="23" t="n"/>
      <c r="F93" s="50" t="n"/>
      <c r="G93" s="28">
        <f>IF(AND(N(D93)&gt;0,N(E93)&gt;N(D93)),"Booked &gt; calls?",IFERROR(E93/D93,""))</f>
        <v/>
      </c>
      <c r="H93" s="26">
        <f>IFERROR(C93/D93,"")</f>
        <v/>
      </c>
      <c r="I93" s="26">
        <f>IF(AND(N(C93)&gt;0,N(E93)=0),"No jobs",IFERROR(C93/E93,""))</f>
        <v/>
      </c>
      <c r="J93" s="26">
        <f>IFERROR(F93/E93,"")</f>
        <v/>
      </c>
      <c r="K93" s="29">
        <f>IF(ISNUMBER(G93),(G93-Benchmarks!$C$8)*100,"")</f>
        <v/>
      </c>
    </row>
    <row r="94">
      <c r="A94" s="45" t="inlineStr">
        <is>
          <t>Jun</t>
        </is>
      </c>
      <c r="B94" s="46" t="inlineStr">
        <is>
          <t>Agency or marketing fee (spend only)</t>
        </is>
      </c>
      <c r="C94" s="50" t="n"/>
      <c r="D94" s="47" t="n"/>
      <c r="E94" s="47" t="n"/>
      <c r="F94" s="47" t="n"/>
      <c r="G94" s="21" t="inlineStr">
        <is>
          <t>Counted in Total</t>
        </is>
      </c>
    </row>
    <row r="95">
      <c r="A95" s="51" t="inlineStr">
        <is>
          <t>Jun</t>
        </is>
      </c>
      <c r="B95" s="52" t="inlineStr">
        <is>
          <t>Total</t>
        </is>
      </c>
      <c r="C95" s="32">
        <f>SUM(C87:C94)</f>
        <v/>
      </c>
      <c r="D95" s="33">
        <f>SUM(D87:D94)</f>
        <v/>
      </c>
      <c r="E95" s="33">
        <f>SUM(E87:E94)</f>
        <v/>
      </c>
      <c r="F95" s="32">
        <f>SUM(F87:F94)</f>
        <v/>
      </c>
      <c r="G95" s="34">
        <f>IFERROR(E95/D95,"")</f>
        <v/>
      </c>
      <c r="H95" s="32">
        <f>IFERROR(C95/D95,"")</f>
        <v/>
      </c>
      <c r="I95" s="32">
        <f>IF(AND(N(C95)&gt;0,N(E95)=0),"No jobs",IFERROR(C95/E95,""))</f>
        <v/>
      </c>
      <c r="J95" s="32">
        <f>IFERROR(F95/E95,"")</f>
        <v/>
      </c>
      <c r="K95" s="35">
        <f>IF(ISNUMBER(G95),(G95-Benchmarks!$C$8)*100,"")</f>
        <v/>
      </c>
    </row>
    <row r="97" ht="22" customHeight="1">
      <c r="A97" s="49" t="inlineStr">
        <is>
          <t>July</t>
        </is>
      </c>
      <c r="B97" s="43" t="n"/>
      <c r="C97" s="43" t="n"/>
      <c r="D97" s="43" t="n"/>
      <c r="E97" s="43" t="n"/>
      <c r="F97" s="43" t="n"/>
      <c r="G97" s="43" t="n"/>
      <c r="H97" s="43" t="n"/>
      <c r="I97" s="43" t="n"/>
      <c r="J97" s="43" t="n"/>
      <c r="K97" s="43" t="n"/>
    </row>
    <row r="98">
      <c r="A98" s="45" t="inlineStr">
        <is>
          <t>Jul</t>
        </is>
      </c>
      <c r="B98" s="46" t="inlineStr">
        <is>
          <t>Google Business Profile / Maps</t>
        </is>
      </c>
      <c r="C98" s="50" t="n"/>
      <c r="D98" s="23" t="n"/>
      <c r="E98" s="23" t="n"/>
      <c r="F98" s="50" t="n"/>
      <c r="G98" s="28">
        <f>IF(AND(N(D98)&gt;0,N(E98)&gt;N(D98)),"Booked &gt; calls?",IFERROR(E98/D98,""))</f>
        <v/>
      </c>
      <c r="H98" s="26">
        <f>IFERROR(C98/D98,"")</f>
        <v/>
      </c>
      <c r="I98" s="26">
        <f>IF(AND(N(C98)&gt;0,N(E98)=0),"No jobs",IFERROR(C98/E98,""))</f>
        <v/>
      </c>
      <c r="J98" s="26">
        <f>IFERROR(F98/E98,"")</f>
        <v/>
      </c>
      <c r="K98" s="29">
        <f>IF(ISNUMBER(G98),(G98-Benchmarks!$C$8)*100,"")</f>
        <v/>
      </c>
    </row>
    <row r="99">
      <c r="A99" s="45" t="inlineStr">
        <is>
          <t>Jul</t>
        </is>
      </c>
      <c r="B99" s="46" t="inlineStr">
        <is>
          <t>Local Services Ads</t>
        </is>
      </c>
      <c r="C99" s="50" t="n"/>
      <c r="D99" s="23" t="n"/>
      <c r="E99" s="23" t="n"/>
      <c r="F99" s="50" t="n"/>
      <c r="G99" s="28">
        <f>IF(AND(N(D99)&gt;0,N(E99)&gt;N(D99)),"Booked &gt; calls?",IFERROR(E99/D99,""))</f>
        <v/>
      </c>
      <c r="H99" s="26">
        <f>IFERROR(C99/D99,"")</f>
        <v/>
      </c>
      <c r="I99" s="26">
        <f>IF(AND(N(C99)&gt;0,N(E99)=0),"No jobs",IFERROR(C99/E99,""))</f>
        <v/>
      </c>
      <c r="J99" s="26">
        <f>IFERROR(F99/E99,"")</f>
        <v/>
      </c>
      <c r="K99" s="29">
        <f>IF(ISNUMBER(G99),(G99-Benchmarks!$C$8)*100,"")</f>
        <v/>
      </c>
    </row>
    <row r="100">
      <c r="A100" s="45" t="inlineStr">
        <is>
          <t>Jul</t>
        </is>
      </c>
      <c r="B100" s="46" t="inlineStr">
        <is>
          <t>Google Ads</t>
        </is>
      </c>
      <c r="C100" s="50" t="n"/>
      <c r="D100" s="23" t="n"/>
      <c r="E100" s="23" t="n"/>
      <c r="F100" s="50" t="n"/>
      <c r="G100" s="28">
        <f>IF(AND(N(D100)&gt;0,N(E100)&gt;N(D100)),"Booked &gt; calls?",IFERROR(E100/D100,""))</f>
        <v/>
      </c>
      <c r="H100" s="26">
        <f>IFERROR(C100/D100,"")</f>
        <v/>
      </c>
      <c r="I100" s="26">
        <f>IF(AND(N(C100)&gt;0,N(E100)=0),"No jobs",IFERROR(C100/E100,""))</f>
        <v/>
      </c>
      <c r="J100" s="26">
        <f>IFERROR(F100/E100,"")</f>
        <v/>
      </c>
      <c r="K100" s="29">
        <f>IF(ISNUMBER(G100),(G100-Benchmarks!$C$8)*100,"")</f>
        <v/>
      </c>
    </row>
    <row r="101">
      <c r="A101" s="45" t="inlineStr">
        <is>
          <t>Jul</t>
        </is>
      </c>
      <c r="B101" s="46" t="inlineStr">
        <is>
          <t>Website and organic</t>
        </is>
      </c>
      <c r="C101" s="50" t="n"/>
      <c r="D101" s="23" t="n"/>
      <c r="E101" s="23" t="n"/>
      <c r="F101" s="50" t="n"/>
      <c r="G101" s="28">
        <f>IF(AND(N(D101)&gt;0,N(E101)&gt;N(D101)),"Booked &gt; calls?",IFERROR(E101/D101,""))</f>
        <v/>
      </c>
      <c r="H101" s="26">
        <f>IFERROR(C101/D101,"")</f>
        <v/>
      </c>
      <c r="I101" s="26">
        <f>IF(AND(N(C101)&gt;0,N(E101)=0),"No jobs",IFERROR(C101/E101,""))</f>
        <v/>
      </c>
      <c r="J101" s="26">
        <f>IFERROR(F101/E101,"")</f>
        <v/>
      </c>
      <c r="K101" s="29">
        <f>IF(ISNUMBER(G101),(G101-Benchmarks!$C$8)*100,"")</f>
        <v/>
      </c>
    </row>
    <row r="102">
      <c r="A102" s="45" t="inlineStr">
        <is>
          <t>Jul</t>
        </is>
      </c>
      <c r="B102" s="46" t="inlineStr">
        <is>
          <t>Referral and repeat</t>
        </is>
      </c>
      <c r="C102" s="50" t="n"/>
      <c r="D102" s="23" t="n"/>
      <c r="E102" s="23" t="n"/>
      <c r="F102" s="50" t="n"/>
      <c r="G102" s="28">
        <f>IF(AND(N(D102)&gt;0,N(E102)&gt;N(D102)),"Booked &gt; calls?",IFERROR(E102/D102,""))</f>
        <v/>
      </c>
      <c r="H102" s="26">
        <f>IFERROR(C102/D102,"")</f>
        <v/>
      </c>
      <c r="I102" s="26">
        <f>IF(AND(N(C102)&gt;0,N(E102)=0),"No jobs",IFERROR(C102/E102,""))</f>
        <v/>
      </c>
      <c r="J102" s="26">
        <f>IFERROR(F102/E102,"")</f>
        <v/>
      </c>
      <c r="K102" s="29">
        <f>IF(ISNUMBER(G102),(G102-Benchmarks!$C$8)*100,"")</f>
        <v/>
      </c>
    </row>
    <row r="103">
      <c r="A103" s="45" t="inlineStr">
        <is>
          <t>Jul</t>
        </is>
      </c>
      <c r="B103" s="46" t="inlineStr">
        <is>
          <t>Lead marketplaces</t>
        </is>
      </c>
      <c r="C103" s="50" t="n"/>
      <c r="D103" s="23" t="n"/>
      <c r="E103" s="23" t="n"/>
      <c r="F103" s="50" t="n"/>
      <c r="G103" s="28">
        <f>IF(AND(N(D103)&gt;0,N(E103)&gt;N(D103)),"Booked &gt; calls?",IFERROR(E103/D103,""))</f>
        <v/>
      </c>
      <c r="H103" s="26">
        <f>IFERROR(C103/D103,"")</f>
        <v/>
      </c>
      <c r="I103" s="26">
        <f>IF(AND(N(C103)&gt;0,N(E103)=0),"No jobs",IFERROR(C103/E103,""))</f>
        <v/>
      </c>
      <c r="J103" s="26">
        <f>IFERROR(F103/E103,"")</f>
        <v/>
      </c>
      <c r="K103" s="29">
        <f>IF(ISNUMBER(G103),(G103-Benchmarks!$C$8)*100,"")</f>
        <v/>
      </c>
    </row>
    <row r="104">
      <c r="A104" s="45" t="inlineStr">
        <is>
          <t>Jul</t>
        </is>
      </c>
      <c r="B104" s="46" t="inlineStr">
        <is>
          <t>Other</t>
        </is>
      </c>
      <c r="C104" s="50" t="n"/>
      <c r="D104" s="23" t="n"/>
      <c r="E104" s="23" t="n"/>
      <c r="F104" s="50" t="n"/>
      <c r="G104" s="28">
        <f>IF(AND(N(D104)&gt;0,N(E104)&gt;N(D104)),"Booked &gt; calls?",IFERROR(E104/D104,""))</f>
        <v/>
      </c>
      <c r="H104" s="26">
        <f>IFERROR(C104/D104,"")</f>
        <v/>
      </c>
      <c r="I104" s="26">
        <f>IF(AND(N(C104)&gt;0,N(E104)=0),"No jobs",IFERROR(C104/E104,""))</f>
        <v/>
      </c>
      <c r="J104" s="26">
        <f>IFERROR(F104/E104,"")</f>
        <v/>
      </c>
      <c r="K104" s="29">
        <f>IF(ISNUMBER(G104),(G104-Benchmarks!$C$8)*100,"")</f>
        <v/>
      </c>
    </row>
    <row r="105">
      <c r="A105" s="45" t="inlineStr">
        <is>
          <t>Jul</t>
        </is>
      </c>
      <c r="B105" s="46" t="inlineStr">
        <is>
          <t>Agency or marketing fee (spend only)</t>
        </is>
      </c>
      <c r="C105" s="50" t="n"/>
      <c r="D105" s="47" t="n"/>
      <c r="E105" s="47" t="n"/>
      <c r="F105" s="47" t="n"/>
      <c r="G105" s="21" t="inlineStr">
        <is>
          <t>Counted in Total</t>
        </is>
      </c>
    </row>
    <row r="106">
      <c r="A106" s="51" t="inlineStr">
        <is>
          <t>Jul</t>
        </is>
      </c>
      <c r="B106" s="52" t="inlineStr">
        <is>
          <t>Total</t>
        </is>
      </c>
      <c r="C106" s="32">
        <f>SUM(C98:C105)</f>
        <v/>
      </c>
      <c r="D106" s="33">
        <f>SUM(D98:D105)</f>
        <v/>
      </c>
      <c r="E106" s="33">
        <f>SUM(E98:E105)</f>
        <v/>
      </c>
      <c r="F106" s="32">
        <f>SUM(F98:F105)</f>
        <v/>
      </c>
      <c r="G106" s="34">
        <f>IFERROR(E106/D106,"")</f>
        <v/>
      </c>
      <c r="H106" s="32">
        <f>IFERROR(C106/D106,"")</f>
        <v/>
      </c>
      <c r="I106" s="32">
        <f>IF(AND(N(C106)&gt;0,N(E106)=0),"No jobs",IFERROR(C106/E106,""))</f>
        <v/>
      </c>
      <c r="J106" s="32">
        <f>IFERROR(F106/E106,"")</f>
        <v/>
      </c>
      <c r="K106" s="35">
        <f>IF(ISNUMBER(G106),(G106-Benchmarks!$C$8)*100,"")</f>
        <v/>
      </c>
    </row>
    <row r="108" ht="22" customHeight="1">
      <c r="A108" s="49" t="inlineStr">
        <is>
          <t>August</t>
        </is>
      </c>
      <c r="B108" s="43" t="n"/>
      <c r="C108" s="43" t="n"/>
      <c r="D108" s="43" t="n"/>
      <c r="E108" s="43" t="n"/>
      <c r="F108" s="43" t="n"/>
      <c r="G108" s="43" t="n"/>
      <c r="H108" s="43" t="n"/>
      <c r="I108" s="43" t="n"/>
      <c r="J108" s="43" t="n"/>
      <c r="K108" s="43" t="n"/>
    </row>
    <row r="109">
      <c r="A109" s="45" t="inlineStr">
        <is>
          <t>Aug</t>
        </is>
      </c>
      <c r="B109" s="46" t="inlineStr">
        <is>
          <t>Google Business Profile / Maps</t>
        </is>
      </c>
      <c r="C109" s="50" t="n"/>
      <c r="D109" s="23" t="n"/>
      <c r="E109" s="23" t="n"/>
      <c r="F109" s="50" t="n"/>
      <c r="G109" s="28">
        <f>IF(AND(N(D109)&gt;0,N(E109)&gt;N(D109)),"Booked &gt; calls?",IFERROR(E109/D109,""))</f>
        <v/>
      </c>
      <c r="H109" s="26">
        <f>IFERROR(C109/D109,"")</f>
        <v/>
      </c>
      <c r="I109" s="26">
        <f>IF(AND(N(C109)&gt;0,N(E109)=0),"No jobs",IFERROR(C109/E109,""))</f>
        <v/>
      </c>
      <c r="J109" s="26">
        <f>IFERROR(F109/E109,"")</f>
        <v/>
      </c>
      <c r="K109" s="29">
        <f>IF(ISNUMBER(G109),(G109-Benchmarks!$C$8)*100,"")</f>
        <v/>
      </c>
    </row>
    <row r="110">
      <c r="A110" s="45" t="inlineStr">
        <is>
          <t>Aug</t>
        </is>
      </c>
      <c r="B110" s="46" t="inlineStr">
        <is>
          <t>Local Services Ads</t>
        </is>
      </c>
      <c r="C110" s="50" t="n"/>
      <c r="D110" s="23" t="n"/>
      <c r="E110" s="23" t="n"/>
      <c r="F110" s="50" t="n"/>
      <c r="G110" s="28">
        <f>IF(AND(N(D110)&gt;0,N(E110)&gt;N(D110)),"Booked &gt; calls?",IFERROR(E110/D110,""))</f>
        <v/>
      </c>
      <c r="H110" s="26">
        <f>IFERROR(C110/D110,"")</f>
        <v/>
      </c>
      <c r="I110" s="26">
        <f>IF(AND(N(C110)&gt;0,N(E110)=0),"No jobs",IFERROR(C110/E110,""))</f>
        <v/>
      </c>
      <c r="J110" s="26">
        <f>IFERROR(F110/E110,"")</f>
        <v/>
      </c>
      <c r="K110" s="29">
        <f>IF(ISNUMBER(G110),(G110-Benchmarks!$C$8)*100,"")</f>
        <v/>
      </c>
    </row>
    <row r="111">
      <c r="A111" s="45" t="inlineStr">
        <is>
          <t>Aug</t>
        </is>
      </c>
      <c r="B111" s="46" t="inlineStr">
        <is>
          <t>Google Ads</t>
        </is>
      </c>
      <c r="C111" s="50" t="n"/>
      <c r="D111" s="23" t="n"/>
      <c r="E111" s="23" t="n"/>
      <c r="F111" s="50" t="n"/>
      <c r="G111" s="28">
        <f>IF(AND(N(D111)&gt;0,N(E111)&gt;N(D111)),"Booked &gt; calls?",IFERROR(E111/D111,""))</f>
        <v/>
      </c>
      <c r="H111" s="26">
        <f>IFERROR(C111/D111,"")</f>
        <v/>
      </c>
      <c r="I111" s="26">
        <f>IF(AND(N(C111)&gt;0,N(E111)=0),"No jobs",IFERROR(C111/E111,""))</f>
        <v/>
      </c>
      <c r="J111" s="26">
        <f>IFERROR(F111/E111,"")</f>
        <v/>
      </c>
      <c r="K111" s="29">
        <f>IF(ISNUMBER(G111),(G111-Benchmarks!$C$8)*100,"")</f>
        <v/>
      </c>
    </row>
    <row r="112">
      <c r="A112" s="45" t="inlineStr">
        <is>
          <t>Aug</t>
        </is>
      </c>
      <c r="B112" s="46" t="inlineStr">
        <is>
          <t>Website and organic</t>
        </is>
      </c>
      <c r="C112" s="50" t="n"/>
      <c r="D112" s="23" t="n"/>
      <c r="E112" s="23" t="n"/>
      <c r="F112" s="50" t="n"/>
      <c r="G112" s="28">
        <f>IF(AND(N(D112)&gt;0,N(E112)&gt;N(D112)),"Booked &gt; calls?",IFERROR(E112/D112,""))</f>
        <v/>
      </c>
      <c r="H112" s="26">
        <f>IFERROR(C112/D112,"")</f>
        <v/>
      </c>
      <c r="I112" s="26">
        <f>IF(AND(N(C112)&gt;0,N(E112)=0),"No jobs",IFERROR(C112/E112,""))</f>
        <v/>
      </c>
      <c r="J112" s="26">
        <f>IFERROR(F112/E112,"")</f>
        <v/>
      </c>
      <c r="K112" s="29">
        <f>IF(ISNUMBER(G112),(G112-Benchmarks!$C$8)*100,"")</f>
        <v/>
      </c>
    </row>
    <row r="113">
      <c r="A113" s="45" t="inlineStr">
        <is>
          <t>Aug</t>
        </is>
      </c>
      <c r="B113" s="46" t="inlineStr">
        <is>
          <t>Referral and repeat</t>
        </is>
      </c>
      <c r="C113" s="50" t="n"/>
      <c r="D113" s="23" t="n"/>
      <c r="E113" s="23" t="n"/>
      <c r="F113" s="50" t="n"/>
      <c r="G113" s="28">
        <f>IF(AND(N(D113)&gt;0,N(E113)&gt;N(D113)),"Booked &gt; calls?",IFERROR(E113/D113,""))</f>
        <v/>
      </c>
      <c r="H113" s="26">
        <f>IFERROR(C113/D113,"")</f>
        <v/>
      </c>
      <c r="I113" s="26">
        <f>IF(AND(N(C113)&gt;0,N(E113)=0),"No jobs",IFERROR(C113/E113,""))</f>
        <v/>
      </c>
      <c r="J113" s="26">
        <f>IFERROR(F113/E113,"")</f>
        <v/>
      </c>
      <c r="K113" s="29">
        <f>IF(ISNUMBER(G113),(G113-Benchmarks!$C$8)*100,"")</f>
        <v/>
      </c>
    </row>
    <row r="114">
      <c r="A114" s="45" t="inlineStr">
        <is>
          <t>Aug</t>
        </is>
      </c>
      <c r="B114" s="46" t="inlineStr">
        <is>
          <t>Lead marketplaces</t>
        </is>
      </c>
      <c r="C114" s="50" t="n"/>
      <c r="D114" s="23" t="n"/>
      <c r="E114" s="23" t="n"/>
      <c r="F114" s="50" t="n"/>
      <c r="G114" s="28">
        <f>IF(AND(N(D114)&gt;0,N(E114)&gt;N(D114)),"Booked &gt; calls?",IFERROR(E114/D114,""))</f>
        <v/>
      </c>
      <c r="H114" s="26">
        <f>IFERROR(C114/D114,"")</f>
        <v/>
      </c>
      <c r="I114" s="26">
        <f>IF(AND(N(C114)&gt;0,N(E114)=0),"No jobs",IFERROR(C114/E114,""))</f>
        <v/>
      </c>
      <c r="J114" s="26">
        <f>IFERROR(F114/E114,"")</f>
        <v/>
      </c>
      <c r="K114" s="29">
        <f>IF(ISNUMBER(G114),(G114-Benchmarks!$C$8)*100,"")</f>
        <v/>
      </c>
    </row>
    <row r="115">
      <c r="A115" s="45" t="inlineStr">
        <is>
          <t>Aug</t>
        </is>
      </c>
      <c r="B115" s="46" t="inlineStr">
        <is>
          <t>Other</t>
        </is>
      </c>
      <c r="C115" s="50" t="n"/>
      <c r="D115" s="23" t="n"/>
      <c r="E115" s="23" t="n"/>
      <c r="F115" s="50" t="n"/>
      <c r="G115" s="28">
        <f>IF(AND(N(D115)&gt;0,N(E115)&gt;N(D115)),"Booked &gt; calls?",IFERROR(E115/D115,""))</f>
        <v/>
      </c>
      <c r="H115" s="26">
        <f>IFERROR(C115/D115,"")</f>
        <v/>
      </c>
      <c r="I115" s="26">
        <f>IF(AND(N(C115)&gt;0,N(E115)=0),"No jobs",IFERROR(C115/E115,""))</f>
        <v/>
      </c>
      <c r="J115" s="26">
        <f>IFERROR(F115/E115,"")</f>
        <v/>
      </c>
      <c r="K115" s="29">
        <f>IF(ISNUMBER(G115),(G115-Benchmarks!$C$8)*100,"")</f>
        <v/>
      </c>
    </row>
    <row r="116">
      <c r="A116" s="45" t="inlineStr">
        <is>
          <t>Aug</t>
        </is>
      </c>
      <c r="B116" s="46" t="inlineStr">
        <is>
          <t>Agency or marketing fee (spend only)</t>
        </is>
      </c>
      <c r="C116" s="50" t="n"/>
      <c r="D116" s="47" t="n"/>
      <c r="E116" s="47" t="n"/>
      <c r="F116" s="47" t="n"/>
      <c r="G116" s="21" t="inlineStr">
        <is>
          <t>Counted in Total</t>
        </is>
      </c>
    </row>
    <row r="117">
      <c r="A117" s="51" t="inlineStr">
        <is>
          <t>Aug</t>
        </is>
      </c>
      <c r="B117" s="52" t="inlineStr">
        <is>
          <t>Total</t>
        </is>
      </c>
      <c r="C117" s="32">
        <f>SUM(C109:C116)</f>
        <v/>
      </c>
      <c r="D117" s="33">
        <f>SUM(D109:D116)</f>
        <v/>
      </c>
      <c r="E117" s="33">
        <f>SUM(E109:E116)</f>
        <v/>
      </c>
      <c r="F117" s="32">
        <f>SUM(F109:F116)</f>
        <v/>
      </c>
      <c r="G117" s="34">
        <f>IFERROR(E117/D117,"")</f>
        <v/>
      </c>
      <c r="H117" s="32">
        <f>IFERROR(C117/D117,"")</f>
        <v/>
      </c>
      <c r="I117" s="32">
        <f>IF(AND(N(C117)&gt;0,N(E117)=0),"No jobs",IFERROR(C117/E117,""))</f>
        <v/>
      </c>
      <c r="J117" s="32">
        <f>IFERROR(F117/E117,"")</f>
        <v/>
      </c>
      <c r="K117" s="35">
        <f>IF(ISNUMBER(G117),(G117-Benchmarks!$C$8)*100,"")</f>
        <v/>
      </c>
    </row>
    <row r="119" ht="22" customHeight="1">
      <c r="A119" s="49" t="inlineStr">
        <is>
          <t>September</t>
        </is>
      </c>
      <c r="B119" s="43" t="n"/>
      <c r="C119" s="43" t="n"/>
      <c r="D119" s="43" t="n"/>
      <c r="E119" s="43" t="n"/>
      <c r="F119" s="43" t="n"/>
      <c r="G119" s="43" t="n"/>
      <c r="H119" s="43" t="n"/>
      <c r="I119" s="43" t="n"/>
      <c r="J119" s="43" t="n"/>
      <c r="K119" s="43" t="n"/>
    </row>
    <row r="120">
      <c r="A120" s="45" t="inlineStr">
        <is>
          <t>Sep</t>
        </is>
      </c>
      <c r="B120" s="46" t="inlineStr">
        <is>
          <t>Google Business Profile / Maps</t>
        </is>
      </c>
      <c r="C120" s="50" t="n"/>
      <c r="D120" s="23" t="n"/>
      <c r="E120" s="23" t="n"/>
      <c r="F120" s="50" t="n"/>
      <c r="G120" s="28">
        <f>IF(AND(N(D120)&gt;0,N(E120)&gt;N(D120)),"Booked &gt; calls?",IFERROR(E120/D120,""))</f>
        <v/>
      </c>
      <c r="H120" s="26">
        <f>IFERROR(C120/D120,"")</f>
        <v/>
      </c>
      <c r="I120" s="26">
        <f>IF(AND(N(C120)&gt;0,N(E120)=0),"No jobs",IFERROR(C120/E120,""))</f>
        <v/>
      </c>
      <c r="J120" s="26">
        <f>IFERROR(F120/E120,"")</f>
        <v/>
      </c>
      <c r="K120" s="29">
        <f>IF(ISNUMBER(G120),(G120-Benchmarks!$C$8)*100,"")</f>
        <v/>
      </c>
    </row>
    <row r="121">
      <c r="A121" s="45" t="inlineStr">
        <is>
          <t>Sep</t>
        </is>
      </c>
      <c r="B121" s="46" t="inlineStr">
        <is>
          <t>Local Services Ads</t>
        </is>
      </c>
      <c r="C121" s="50" t="n"/>
      <c r="D121" s="23" t="n"/>
      <c r="E121" s="23" t="n"/>
      <c r="F121" s="50" t="n"/>
      <c r="G121" s="28">
        <f>IF(AND(N(D121)&gt;0,N(E121)&gt;N(D121)),"Booked &gt; calls?",IFERROR(E121/D121,""))</f>
        <v/>
      </c>
      <c r="H121" s="26">
        <f>IFERROR(C121/D121,"")</f>
        <v/>
      </c>
      <c r="I121" s="26">
        <f>IF(AND(N(C121)&gt;0,N(E121)=0),"No jobs",IFERROR(C121/E121,""))</f>
        <v/>
      </c>
      <c r="J121" s="26">
        <f>IFERROR(F121/E121,"")</f>
        <v/>
      </c>
      <c r="K121" s="29">
        <f>IF(ISNUMBER(G121),(G121-Benchmarks!$C$8)*100,"")</f>
        <v/>
      </c>
    </row>
    <row r="122">
      <c r="A122" s="45" t="inlineStr">
        <is>
          <t>Sep</t>
        </is>
      </c>
      <c r="B122" s="46" t="inlineStr">
        <is>
          <t>Google Ads</t>
        </is>
      </c>
      <c r="C122" s="50" t="n"/>
      <c r="D122" s="23" t="n"/>
      <c r="E122" s="23" t="n"/>
      <c r="F122" s="50" t="n"/>
      <c r="G122" s="28">
        <f>IF(AND(N(D122)&gt;0,N(E122)&gt;N(D122)),"Booked &gt; calls?",IFERROR(E122/D122,""))</f>
        <v/>
      </c>
      <c r="H122" s="26">
        <f>IFERROR(C122/D122,"")</f>
        <v/>
      </c>
      <c r="I122" s="26">
        <f>IF(AND(N(C122)&gt;0,N(E122)=0),"No jobs",IFERROR(C122/E122,""))</f>
        <v/>
      </c>
      <c r="J122" s="26">
        <f>IFERROR(F122/E122,"")</f>
        <v/>
      </c>
      <c r="K122" s="29">
        <f>IF(ISNUMBER(G122),(G122-Benchmarks!$C$8)*100,"")</f>
        <v/>
      </c>
    </row>
    <row r="123">
      <c r="A123" s="45" t="inlineStr">
        <is>
          <t>Sep</t>
        </is>
      </c>
      <c r="B123" s="46" t="inlineStr">
        <is>
          <t>Website and organic</t>
        </is>
      </c>
      <c r="C123" s="50" t="n"/>
      <c r="D123" s="23" t="n"/>
      <c r="E123" s="23" t="n"/>
      <c r="F123" s="50" t="n"/>
      <c r="G123" s="28">
        <f>IF(AND(N(D123)&gt;0,N(E123)&gt;N(D123)),"Booked &gt; calls?",IFERROR(E123/D123,""))</f>
        <v/>
      </c>
      <c r="H123" s="26">
        <f>IFERROR(C123/D123,"")</f>
        <v/>
      </c>
      <c r="I123" s="26">
        <f>IF(AND(N(C123)&gt;0,N(E123)=0),"No jobs",IFERROR(C123/E123,""))</f>
        <v/>
      </c>
      <c r="J123" s="26">
        <f>IFERROR(F123/E123,"")</f>
        <v/>
      </c>
      <c r="K123" s="29">
        <f>IF(ISNUMBER(G123),(G123-Benchmarks!$C$8)*100,"")</f>
        <v/>
      </c>
    </row>
    <row r="124">
      <c r="A124" s="45" t="inlineStr">
        <is>
          <t>Sep</t>
        </is>
      </c>
      <c r="B124" s="46" t="inlineStr">
        <is>
          <t>Referral and repeat</t>
        </is>
      </c>
      <c r="C124" s="50" t="n"/>
      <c r="D124" s="23" t="n"/>
      <c r="E124" s="23" t="n"/>
      <c r="F124" s="50" t="n"/>
      <c r="G124" s="28">
        <f>IF(AND(N(D124)&gt;0,N(E124)&gt;N(D124)),"Booked &gt; calls?",IFERROR(E124/D124,""))</f>
        <v/>
      </c>
      <c r="H124" s="26">
        <f>IFERROR(C124/D124,"")</f>
        <v/>
      </c>
      <c r="I124" s="26">
        <f>IF(AND(N(C124)&gt;0,N(E124)=0),"No jobs",IFERROR(C124/E124,""))</f>
        <v/>
      </c>
      <c r="J124" s="26">
        <f>IFERROR(F124/E124,"")</f>
        <v/>
      </c>
      <c r="K124" s="29">
        <f>IF(ISNUMBER(G124),(G124-Benchmarks!$C$8)*100,"")</f>
        <v/>
      </c>
    </row>
    <row r="125">
      <c r="A125" s="45" t="inlineStr">
        <is>
          <t>Sep</t>
        </is>
      </c>
      <c r="B125" s="46" t="inlineStr">
        <is>
          <t>Lead marketplaces</t>
        </is>
      </c>
      <c r="C125" s="50" t="n"/>
      <c r="D125" s="23" t="n"/>
      <c r="E125" s="23" t="n"/>
      <c r="F125" s="50" t="n"/>
      <c r="G125" s="28">
        <f>IF(AND(N(D125)&gt;0,N(E125)&gt;N(D125)),"Booked &gt; calls?",IFERROR(E125/D125,""))</f>
        <v/>
      </c>
      <c r="H125" s="26">
        <f>IFERROR(C125/D125,"")</f>
        <v/>
      </c>
      <c r="I125" s="26">
        <f>IF(AND(N(C125)&gt;0,N(E125)=0),"No jobs",IFERROR(C125/E125,""))</f>
        <v/>
      </c>
      <c r="J125" s="26">
        <f>IFERROR(F125/E125,"")</f>
        <v/>
      </c>
      <c r="K125" s="29">
        <f>IF(ISNUMBER(G125),(G125-Benchmarks!$C$8)*100,"")</f>
        <v/>
      </c>
    </row>
    <row r="126">
      <c r="A126" s="45" t="inlineStr">
        <is>
          <t>Sep</t>
        </is>
      </c>
      <c r="B126" s="46" t="inlineStr">
        <is>
          <t>Other</t>
        </is>
      </c>
      <c r="C126" s="50" t="n"/>
      <c r="D126" s="23" t="n"/>
      <c r="E126" s="23" t="n"/>
      <c r="F126" s="50" t="n"/>
      <c r="G126" s="28">
        <f>IF(AND(N(D126)&gt;0,N(E126)&gt;N(D126)),"Booked &gt; calls?",IFERROR(E126/D126,""))</f>
        <v/>
      </c>
      <c r="H126" s="26">
        <f>IFERROR(C126/D126,"")</f>
        <v/>
      </c>
      <c r="I126" s="26">
        <f>IF(AND(N(C126)&gt;0,N(E126)=0),"No jobs",IFERROR(C126/E126,""))</f>
        <v/>
      </c>
      <c r="J126" s="26">
        <f>IFERROR(F126/E126,"")</f>
        <v/>
      </c>
      <c r="K126" s="29">
        <f>IF(ISNUMBER(G126),(G126-Benchmarks!$C$8)*100,"")</f>
        <v/>
      </c>
    </row>
    <row r="127">
      <c r="A127" s="45" t="inlineStr">
        <is>
          <t>Sep</t>
        </is>
      </c>
      <c r="B127" s="46" t="inlineStr">
        <is>
          <t>Agency or marketing fee (spend only)</t>
        </is>
      </c>
      <c r="C127" s="50" t="n"/>
      <c r="D127" s="47" t="n"/>
      <c r="E127" s="47" t="n"/>
      <c r="F127" s="47" t="n"/>
      <c r="G127" s="21" t="inlineStr">
        <is>
          <t>Counted in Total</t>
        </is>
      </c>
    </row>
    <row r="128">
      <c r="A128" s="51" t="inlineStr">
        <is>
          <t>Sep</t>
        </is>
      </c>
      <c r="B128" s="52" t="inlineStr">
        <is>
          <t>Total</t>
        </is>
      </c>
      <c r="C128" s="32">
        <f>SUM(C120:C127)</f>
        <v/>
      </c>
      <c r="D128" s="33">
        <f>SUM(D120:D127)</f>
        <v/>
      </c>
      <c r="E128" s="33">
        <f>SUM(E120:E127)</f>
        <v/>
      </c>
      <c r="F128" s="32">
        <f>SUM(F120:F127)</f>
        <v/>
      </c>
      <c r="G128" s="34">
        <f>IFERROR(E128/D128,"")</f>
        <v/>
      </c>
      <c r="H128" s="32">
        <f>IFERROR(C128/D128,"")</f>
        <v/>
      </c>
      <c r="I128" s="32">
        <f>IF(AND(N(C128)&gt;0,N(E128)=0),"No jobs",IFERROR(C128/E128,""))</f>
        <v/>
      </c>
      <c r="J128" s="32">
        <f>IFERROR(F128/E128,"")</f>
        <v/>
      </c>
      <c r="K128" s="35">
        <f>IF(ISNUMBER(G128),(G128-Benchmarks!$C$8)*100,"")</f>
        <v/>
      </c>
    </row>
    <row r="130" ht="22" customHeight="1">
      <c r="A130" s="49" t="inlineStr">
        <is>
          <t>October</t>
        </is>
      </c>
      <c r="B130" s="43" t="n"/>
      <c r="C130" s="43" t="n"/>
      <c r="D130" s="43" t="n"/>
      <c r="E130" s="43" t="n"/>
      <c r="F130" s="43" t="n"/>
      <c r="G130" s="43" t="n"/>
      <c r="H130" s="43" t="n"/>
      <c r="I130" s="43" t="n"/>
      <c r="J130" s="43" t="n"/>
      <c r="K130" s="43" t="n"/>
    </row>
    <row r="131">
      <c r="A131" s="45" t="inlineStr">
        <is>
          <t>Oct</t>
        </is>
      </c>
      <c r="B131" s="46" t="inlineStr">
        <is>
          <t>Google Business Profile / Maps</t>
        </is>
      </c>
      <c r="C131" s="50" t="n"/>
      <c r="D131" s="23" t="n"/>
      <c r="E131" s="23" t="n"/>
      <c r="F131" s="50" t="n"/>
      <c r="G131" s="28">
        <f>IF(AND(N(D131)&gt;0,N(E131)&gt;N(D131)),"Booked &gt; calls?",IFERROR(E131/D131,""))</f>
        <v/>
      </c>
      <c r="H131" s="26">
        <f>IFERROR(C131/D131,"")</f>
        <v/>
      </c>
      <c r="I131" s="26">
        <f>IF(AND(N(C131)&gt;0,N(E131)=0),"No jobs",IFERROR(C131/E131,""))</f>
        <v/>
      </c>
      <c r="J131" s="26">
        <f>IFERROR(F131/E131,"")</f>
        <v/>
      </c>
      <c r="K131" s="29">
        <f>IF(ISNUMBER(G131),(G131-Benchmarks!$C$8)*100,"")</f>
        <v/>
      </c>
    </row>
    <row r="132">
      <c r="A132" s="45" t="inlineStr">
        <is>
          <t>Oct</t>
        </is>
      </c>
      <c r="B132" s="46" t="inlineStr">
        <is>
          <t>Local Services Ads</t>
        </is>
      </c>
      <c r="C132" s="50" t="n"/>
      <c r="D132" s="23" t="n"/>
      <c r="E132" s="23" t="n"/>
      <c r="F132" s="50" t="n"/>
      <c r="G132" s="28">
        <f>IF(AND(N(D132)&gt;0,N(E132)&gt;N(D132)),"Booked &gt; calls?",IFERROR(E132/D132,""))</f>
        <v/>
      </c>
      <c r="H132" s="26">
        <f>IFERROR(C132/D132,"")</f>
        <v/>
      </c>
      <c r="I132" s="26">
        <f>IF(AND(N(C132)&gt;0,N(E132)=0),"No jobs",IFERROR(C132/E132,""))</f>
        <v/>
      </c>
      <c r="J132" s="26">
        <f>IFERROR(F132/E132,"")</f>
        <v/>
      </c>
      <c r="K132" s="29">
        <f>IF(ISNUMBER(G132),(G132-Benchmarks!$C$8)*100,"")</f>
        <v/>
      </c>
    </row>
    <row r="133">
      <c r="A133" s="45" t="inlineStr">
        <is>
          <t>Oct</t>
        </is>
      </c>
      <c r="B133" s="46" t="inlineStr">
        <is>
          <t>Google Ads</t>
        </is>
      </c>
      <c r="C133" s="50" t="n"/>
      <c r="D133" s="23" t="n"/>
      <c r="E133" s="23" t="n"/>
      <c r="F133" s="50" t="n"/>
      <c r="G133" s="28">
        <f>IF(AND(N(D133)&gt;0,N(E133)&gt;N(D133)),"Booked &gt; calls?",IFERROR(E133/D133,""))</f>
        <v/>
      </c>
      <c r="H133" s="26">
        <f>IFERROR(C133/D133,"")</f>
        <v/>
      </c>
      <c r="I133" s="26">
        <f>IF(AND(N(C133)&gt;0,N(E133)=0),"No jobs",IFERROR(C133/E133,""))</f>
        <v/>
      </c>
      <c r="J133" s="26">
        <f>IFERROR(F133/E133,"")</f>
        <v/>
      </c>
      <c r="K133" s="29">
        <f>IF(ISNUMBER(G133),(G133-Benchmarks!$C$8)*100,"")</f>
        <v/>
      </c>
    </row>
    <row r="134">
      <c r="A134" s="45" t="inlineStr">
        <is>
          <t>Oct</t>
        </is>
      </c>
      <c r="B134" s="46" t="inlineStr">
        <is>
          <t>Website and organic</t>
        </is>
      </c>
      <c r="C134" s="50" t="n"/>
      <c r="D134" s="23" t="n"/>
      <c r="E134" s="23" t="n"/>
      <c r="F134" s="50" t="n"/>
      <c r="G134" s="28">
        <f>IF(AND(N(D134)&gt;0,N(E134)&gt;N(D134)),"Booked &gt; calls?",IFERROR(E134/D134,""))</f>
        <v/>
      </c>
      <c r="H134" s="26">
        <f>IFERROR(C134/D134,"")</f>
        <v/>
      </c>
      <c r="I134" s="26">
        <f>IF(AND(N(C134)&gt;0,N(E134)=0),"No jobs",IFERROR(C134/E134,""))</f>
        <v/>
      </c>
      <c r="J134" s="26">
        <f>IFERROR(F134/E134,"")</f>
        <v/>
      </c>
      <c r="K134" s="29">
        <f>IF(ISNUMBER(G134),(G134-Benchmarks!$C$8)*100,"")</f>
        <v/>
      </c>
    </row>
    <row r="135">
      <c r="A135" s="45" t="inlineStr">
        <is>
          <t>Oct</t>
        </is>
      </c>
      <c r="B135" s="46" t="inlineStr">
        <is>
          <t>Referral and repeat</t>
        </is>
      </c>
      <c r="C135" s="50" t="n"/>
      <c r="D135" s="23" t="n"/>
      <c r="E135" s="23" t="n"/>
      <c r="F135" s="50" t="n"/>
      <c r="G135" s="28">
        <f>IF(AND(N(D135)&gt;0,N(E135)&gt;N(D135)),"Booked &gt; calls?",IFERROR(E135/D135,""))</f>
        <v/>
      </c>
      <c r="H135" s="26">
        <f>IFERROR(C135/D135,"")</f>
        <v/>
      </c>
      <c r="I135" s="26">
        <f>IF(AND(N(C135)&gt;0,N(E135)=0),"No jobs",IFERROR(C135/E135,""))</f>
        <v/>
      </c>
      <c r="J135" s="26">
        <f>IFERROR(F135/E135,"")</f>
        <v/>
      </c>
      <c r="K135" s="29">
        <f>IF(ISNUMBER(G135),(G135-Benchmarks!$C$8)*100,"")</f>
        <v/>
      </c>
    </row>
    <row r="136">
      <c r="A136" s="45" t="inlineStr">
        <is>
          <t>Oct</t>
        </is>
      </c>
      <c r="B136" s="46" t="inlineStr">
        <is>
          <t>Lead marketplaces</t>
        </is>
      </c>
      <c r="C136" s="50" t="n"/>
      <c r="D136" s="23" t="n"/>
      <c r="E136" s="23" t="n"/>
      <c r="F136" s="50" t="n"/>
      <c r="G136" s="28">
        <f>IF(AND(N(D136)&gt;0,N(E136)&gt;N(D136)),"Booked &gt; calls?",IFERROR(E136/D136,""))</f>
        <v/>
      </c>
      <c r="H136" s="26">
        <f>IFERROR(C136/D136,"")</f>
        <v/>
      </c>
      <c r="I136" s="26">
        <f>IF(AND(N(C136)&gt;0,N(E136)=0),"No jobs",IFERROR(C136/E136,""))</f>
        <v/>
      </c>
      <c r="J136" s="26">
        <f>IFERROR(F136/E136,"")</f>
        <v/>
      </c>
      <c r="K136" s="29">
        <f>IF(ISNUMBER(G136),(G136-Benchmarks!$C$8)*100,"")</f>
        <v/>
      </c>
    </row>
    <row r="137">
      <c r="A137" s="45" t="inlineStr">
        <is>
          <t>Oct</t>
        </is>
      </c>
      <c r="B137" s="46" t="inlineStr">
        <is>
          <t>Other</t>
        </is>
      </c>
      <c r="C137" s="50" t="n"/>
      <c r="D137" s="23" t="n"/>
      <c r="E137" s="23" t="n"/>
      <c r="F137" s="50" t="n"/>
      <c r="G137" s="28">
        <f>IF(AND(N(D137)&gt;0,N(E137)&gt;N(D137)),"Booked &gt; calls?",IFERROR(E137/D137,""))</f>
        <v/>
      </c>
      <c r="H137" s="26">
        <f>IFERROR(C137/D137,"")</f>
        <v/>
      </c>
      <c r="I137" s="26">
        <f>IF(AND(N(C137)&gt;0,N(E137)=0),"No jobs",IFERROR(C137/E137,""))</f>
        <v/>
      </c>
      <c r="J137" s="26">
        <f>IFERROR(F137/E137,"")</f>
        <v/>
      </c>
      <c r="K137" s="29">
        <f>IF(ISNUMBER(G137),(G137-Benchmarks!$C$8)*100,"")</f>
        <v/>
      </c>
    </row>
    <row r="138">
      <c r="A138" s="45" t="inlineStr">
        <is>
          <t>Oct</t>
        </is>
      </c>
      <c r="B138" s="46" t="inlineStr">
        <is>
          <t>Agency or marketing fee (spend only)</t>
        </is>
      </c>
      <c r="C138" s="50" t="n"/>
      <c r="D138" s="47" t="n"/>
      <c r="E138" s="47" t="n"/>
      <c r="F138" s="47" t="n"/>
      <c r="G138" s="21" t="inlineStr">
        <is>
          <t>Counted in Total</t>
        </is>
      </c>
    </row>
    <row r="139">
      <c r="A139" s="51" t="inlineStr">
        <is>
          <t>Oct</t>
        </is>
      </c>
      <c r="B139" s="52" t="inlineStr">
        <is>
          <t>Total</t>
        </is>
      </c>
      <c r="C139" s="32">
        <f>SUM(C131:C138)</f>
        <v/>
      </c>
      <c r="D139" s="33">
        <f>SUM(D131:D138)</f>
        <v/>
      </c>
      <c r="E139" s="33">
        <f>SUM(E131:E138)</f>
        <v/>
      </c>
      <c r="F139" s="32">
        <f>SUM(F131:F138)</f>
        <v/>
      </c>
      <c r="G139" s="34">
        <f>IFERROR(E139/D139,"")</f>
        <v/>
      </c>
      <c r="H139" s="32">
        <f>IFERROR(C139/D139,"")</f>
        <v/>
      </c>
      <c r="I139" s="32">
        <f>IF(AND(N(C139)&gt;0,N(E139)=0),"No jobs",IFERROR(C139/E139,""))</f>
        <v/>
      </c>
      <c r="J139" s="32">
        <f>IFERROR(F139/E139,"")</f>
        <v/>
      </c>
      <c r="K139" s="35">
        <f>IF(ISNUMBER(G139),(G139-Benchmarks!$C$8)*100,"")</f>
        <v/>
      </c>
    </row>
    <row r="141" ht="22" customHeight="1">
      <c r="A141" s="49" t="inlineStr">
        <is>
          <t>November</t>
        </is>
      </c>
      <c r="B141" s="43" t="n"/>
      <c r="C141" s="43" t="n"/>
      <c r="D141" s="43" t="n"/>
      <c r="E141" s="43" t="n"/>
      <c r="F141" s="43" t="n"/>
      <c r="G141" s="43" t="n"/>
      <c r="H141" s="43" t="n"/>
      <c r="I141" s="43" t="n"/>
      <c r="J141" s="43" t="n"/>
      <c r="K141" s="43" t="n"/>
    </row>
    <row r="142">
      <c r="A142" s="45" t="inlineStr">
        <is>
          <t>Nov</t>
        </is>
      </c>
      <c r="B142" s="46" t="inlineStr">
        <is>
          <t>Google Business Profile / Maps</t>
        </is>
      </c>
      <c r="C142" s="50" t="n"/>
      <c r="D142" s="23" t="n"/>
      <c r="E142" s="23" t="n"/>
      <c r="F142" s="50" t="n"/>
      <c r="G142" s="28">
        <f>IF(AND(N(D142)&gt;0,N(E142)&gt;N(D142)),"Booked &gt; calls?",IFERROR(E142/D142,""))</f>
        <v/>
      </c>
      <c r="H142" s="26">
        <f>IFERROR(C142/D142,"")</f>
        <v/>
      </c>
      <c r="I142" s="26">
        <f>IF(AND(N(C142)&gt;0,N(E142)=0),"No jobs",IFERROR(C142/E142,""))</f>
        <v/>
      </c>
      <c r="J142" s="26">
        <f>IFERROR(F142/E142,"")</f>
        <v/>
      </c>
      <c r="K142" s="29">
        <f>IF(ISNUMBER(G142),(G142-Benchmarks!$C$8)*100,"")</f>
        <v/>
      </c>
    </row>
    <row r="143">
      <c r="A143" s="45" t="inlineStr">
        <is>
          <t>Nov</t>
        </is>
      </c>
      <c r="B143" s="46" t="inlineStr">
        <is>
          <t>Local Services Ads</t>
        </is>
      </c>
      <c r="C143" s="50" t="n"/>
      <c r="D143" s="23" t="n"/>
      <c r="E143" s="23" t="n"/>
      <c r="F143" s="50" t="n"/>
      <c r="G143" s="28">
        <f>IF(AND(N(D143)&gt;0,N(E143)&gt;N(D143)),"Booked &gt; calls?",IFERROR(E143/D143,""))</f>
        <v/>
      </c>
      <c r="H143" s="26">
        <f>IFERROR(C143/D143,"")</f>
        <v/>
      </c>
      <c r="I143" s="26">
        <f>IF(AND(N(C143)&gt;0,N(E143)=0),"No jobs",IFERROR(C143/E143,""))</f>
        <v/>
      </c>
      <c r="J143" s="26">
        <f>IFERROR(F143/E143,"")</f>
        <v/>
      </c>
      <c r="K143" s="29">
        <f>IF(ISNUMBER(G143),(G143-Benchmarks!$C$8)*100,"")</f>
        <v/>
      </c>
    </row>
    <row r="144">
      <c r="A144" s="45" t="inlineStr">
        <is>
          <t>Nov</t>
        </is>
      </c>
      <c r="B144" s="46" t="inlineStr">
        <is>
          <t>Google Ads</t>
        </is>
      </c>
      <c r="C144" s="50" t="n"/>
      <c r="D144" s="23" t="n"/>
      <c r="E144" s="23" t="n"/>
      <c r="F144" s="50" t="n"/>
      <c r="G144" s="28">
        <f>IF(AND(N(D144)&gt;0,N(E144)&gt;N(D144)),"Booked &gt; calls?",IFERROR(E144/D144,""))</f>
        <v/>
      </c>
      <c r="H144" s="26">
        <f>IFERROR(C144/D144,"")</f>
        <v/>
      </c>
      <c r="I144" s="26">
        <f>IF(AND(N(C144)&gt;0,N(E144)=0),"No jobs",IFERROR(C144/E144,""))</f>
        <v/>
      </c>
      <c r="J144" s="26">
        <f>IFERROR(F144/E144,"")</f>
        <v/>
      </c>
      <c r="K144" s="29">
        <f>IF(ISNUMBER(G144),(G144-Benchmarks!$C$8)*100,"")</f>
        <v/>
      </c>
    </row>
    <row r="145">
      <c r="A145" s="45" t="inlineStr">
        <is>
          <t>Nov</t>
        </is>
      </c>
      <c r="B145" s="46" t="inlineStr">
        <is>
          <t>Website and organic</t>
        </is>
      </c>
      <c r="C145" s="50" t="n"/>
      <c r="D145" s="23" t="n"/>
      <c r="E145" s="23" t="n"/>
      <c r="F145" s="50" t="n"/>
      <c r="G145" s="28">
        <f>IF(AND(N(D145)&gt;0,N(E145)&gt;N(D145)),"Booked &gt; calls?",IFERROR(E145/D145,""))</f>
        <v/>
      </c>
      <c r="H145" s="26">
        <f>IFERROR(C145/D145,"")</f>
        <v/>
      </c>
      <c r="I145" s="26">
        <f>IF(AND(N(C145)&gt;0,N(E145)=0),"No jobs",IFERROR(C145/E145,""))</f>
        <v/>
      </c>
      <c r="J145" s="26">
        <f>IFERROR(F145/E145,"")</f>
        <v/>
      </c>
      <c r="K145" s="29">
        <f>IF(ISNUMBER(G145),(G145-Benchmarks!$C$8)*100,"")</f>
        <v/>
      </c>
    </row>
    <row r="146">
      <c r="A146" s="45" t="inlineStr">
        <is>
          <t>Nov</t>
        </is>
      </c>
      <c r="B146" s="46" t="inlineStr">
        <is>
          <t>Referral and repeat</t>
        </is>
      </c>
      <c r="C146" s="50" t="n"/>
      <c r="D146" s="23" t="n"/>
      <c r="E146" s="23" t="n"/>
      <c r="F146" s="50" t="n"/>
      <c r="G146" s="28">
        <f>IF(AND(N(D146)&gt;0,N(E146)&gt;N(D146)),"Booked &gt; calls?",IFERROR(E146/D146,""))</f>
        <v/>
      </c>
      <c r="H146" s="26">
        <f>IFERROR(C146/D146,"")</f>
        <v/>
      </c>
      <c r="I146" s="26">
        <f>IF(AND(N(C146)&gt;0,N(E146)=0),"No jobs",IFERROR(C146/E146,""))</f>
        <v/>
      </c>
      <c r="J146" s="26">
        <f>IFERROR(F146/E146,"")</f>
        <v/>
      </c>
      <c r="K146" s="29">
        <f>IF(ISNUMBER(G146),(G146-Benchmarks!$C$8)*100,"")</f>
        <v/>
      </c>
    </row>
    <row r="147">
      <c r="A147" s="45" t="inlineStr">
        <is>
          <t>Nov</t>
        </is>
      </c>
      <c r="B147" s="46" t="inlineStr">
        <is>
          <t>Lead marketplaces</t>
        </is>
      </c>
      <c r="C147" s="50" t="n"/>
      <c r="D147" s="23" t="n"/>
      <c r="E147" s="23" t="n"/>
      <c r="F147" s="50" t="n"/>
      <c r="G147" s="28">
        <f>IF(AND(N(D147)&gt;0,N(E147)&gt;N(D147)),"Booked &gt; calls?",IFERROR(E147/D147,""))</f>
        <v/>
      </c>
      <c r="H147" s="26">
        <f>IFERROR(C147/D147,"")</f>
        <v/>
      </c>
      <c r="I147" s="26">
        <f>IF(AND(N(C147)&gt;0,N(E147)=0),"No jobs",IFERROR(C147/E147,""))</f>
        <v/>
      </c>
      <c r="J147" s="26">
        <f>IFERROR(F147/E147,"")</f>
        <v/>
      </c>
      <c r="K147" s="29">
        <f>IF(ISNUMBER(G147),(G147-Benchmarks!$C$8)*100,"")</f>
        <v/>
      </c>
    </row>
    <row r="148">
      <c r="A148" s="45" t="inlineStr">
        <is>
          <t>Nov</t>
        </is>
      </c>
      <c r="B148" s="46" t="inlineStr">
        <is>
          <t>Other</t>
        </is>
      </c>
      <c r="C148" s="50" t="n"/>
      <c r="D148" s="23" t="n"/>
      <c r="E148" s="23" t="n"/>
      <c r="F148" s="50" t="n"/>
      <c r="G148" s="28">
        <f>IF(AND(N(D148)&gt;0,N(E148)&gt;N(D148)),"Booked &gt; calls?",IFERROR(E148/D148,""))</f>
        <v/>
      </c>
      <c r="H148" s="26">
        <f>IFERROR(C148/D148,"")</f>
        <v/>
      </c>
      <c r="I148" s="26">
        <f>IF(AND(N(C148)&gt;0,N(E148)=0),"No jobs",IFERROR(C148/E148,""))</f>
        <v/>
      </c>
      <c r="J148" s="26">
        <f>IFERROR(F148/E148,"")</f>
        <v/>
      </c>
      <c r="K148" s="29">
        <f>IF(ISNUMBER(G148),(G148-Benchmarks!$C$8)*100,"")</f>
        <v/>
      </c>
    </row>
    <row r="149">
      <c r="A149" s="45" t="inlineStr">
        <is>
          <t>Nov</t>
        </is>
      </c>
      <c r="B149" s="46" t="inlineStr">
        <is>
          <t>Agency or marketing fee (spend only)</t>
        </is>
      </c>
      <c r="C149" s="50" t="n"/>
      <c r="D149" s="47" t="n"/>
      <c r="E149" s="47" t="n"/>
      <c r="F149" s="47" t="n"/>
      <c r="G149" s="21" t="inlineStr">
        <is>
          <t>Counted in Total</t>
        </is>
      </c>
    </row>
    <row r="150">
      <c r="A150" s="51" t="inlineStr">
        <is>
          <t>Nov</t>
        </is>
      </c>
      <c r="B150" s="52" t="inlineStr">
        <is>
          <t>Total</t>
        </is>
      </c>
      <c r="C150" s="32">
        <f>SUM(C142:C149)</f>
        <v/>
      </c>
      <c r="D150" s="33">
        <f>SUM(D142:D149)</f>
        <v/>
      </c>
      <c r="E150" s="33">
        <f>SUM(E142:E149)</f>
        <v/>
      </c>
      <c r="F150" s="32">
        <f>SUM(F142:F149)</f>
        <v/>
      </c>
      <c r="G150" s="34">
        <f>IFERROR(E150/D150,"")</f>
        <v/>
      </c>
      <c r="H150" s="32">
        <f>IFERROR(C150/D150,"")</f>
        <v/>
      </c>
      <c r="I150" s="32">
        <f>IF(AND(N(C150)&gt;0,N(E150)=0),"No jobs",IFERROR(C150/E150,""))</f>
        <v/>
      </c>
      <c r="J150" s="32">
        <f>IFERROR(F150/E150,"")</f>
        <v/>
      </c>
      <c r="K150" s="35">
        <f>IF(ISNUMBER(G150),(G150-Benchmarks!$C$8)*100,"")</f>
        <v/>
      </c>
    </row>
    <row r="152" ht="22" customHeight="1">
      <c r="A152" s="49" t="inlineStr">
        <is>
          <t>December</t>
        </is>
      </c>
      <c r="B152" s="43" t="n"/>
      <c r="C152" s="43" t="n"/>
      <c r="D152" s="43" t="n"/>
      <c r="E152" s="43" t="n"/>
      <c r="F152" s="43" t="n"/>
      <c r="G152" s="43" t="n"/>
      <c r="H152" s="43" t="n"/>
      <c r="I152" s="43" t="n"/>
      <c r="J152" s="43" t="n"/>
      <c r="K152" s="43" t="n"/>
    </row>
    <row r="153">
      <c r="A153" s="45" t="inlineStr">
        <is>
          <t>Dec</t>
        </is>
      </c>
      <c r="B153" s="46" t="inlineStr">
        <is>
          <t>Google Business Profile / Maps</t>
        </is>
      </c>
      <c r="C153" s="50" t="n"/>
      <c r="D153" s="23" t="n"/>
      <c r="E153" s="23" t="n"/>
      <c r="F153" s="50" t="n"/>
      <c r="G153" s="28">
        <f>IF(AND(N(D153)&gt;0,N(E153)&gt;N(D153)),"Booked &gt; calls?",IFERROR(E153/D153,""))</f>
        <v/>
      </c>
      <c r="H153" s="26">
        <f>IFERROR(C153/D153,"")</f>
        <v/>
      </c>
      <c r="I153" s="26">
        <f>IF(AND(N(C153)&gt;0,N(E153)=0),"No jobs",IFERROR(C153/E153,""))</f>
        <v/>
      </c>
      <c r="J153" s="26">
        <f>IFERROR(F153/E153,"")</f>
        <v/>
      </c>
      <c r="K153" s="29">
        <f>IF(ISNUMBER(G153),(G153-Benchmarks!$C$8)*100,"")</f>
        <v/>
      </c>
    </row>
    <row r="154">
      <c r="A154" s="45" t="inlineStr">
        <is>
          <t>Dec</t>
        </is>
      </c>
      <c r="B154" s="46" t="inlineStr">
        <is>
          <t>Local Services Ads</t>
        </is>
      </c>
      <c r="C154" s="50" t="n"/>
      <c r="D154" s="23" t="n"/>
      <c r="E154" s="23" t="n"/>
      <c r="F154" s="50" t="n"/>
      <c r="G154" s="28">
        <f>IF(AND(N(D154)&gt;0,N(E154)&gt;N(D154)),"Booked &gt; calls?",IFERROR(E154/D154,""))</f>
        <v/>
      </c>
      <c r="H154" s="26">
        <f>IFERROR(C154/D154,"")</f>
        <v/>
      </c>
      <c r="I154" s="26">
        <f>IF(AND(N(C154)&gt;0,N(E154)=0),"No jobs",IFERROR(C154/E154,""))</f>
        <v/>
      </c>
      <c r="J154" s="26">
        <f>IFERROR(F154/E154,"")</f>
        <v/>
      </c>
      <c r="K154" s="29">
        <f>IF(ISNUMBER(G154),(G154-Benchmarks!$C$8)*100,"")</f>
        <v/>
      </c>
    </row>
    <row r="155">
      <c r="A155" s="45" t="inlineStr">
        <is>
          <t>Dec</t>
        </is>
      </c>
      <c r="B155" s="46" t="inlineStr">
        <is>
          <t>Google Ads</t>
        </is>
      </c>
      <c r="C155" s="50" t="n"/>
      <c r="D155" s="23" t="n"/>
      <c r="E155" s="23" t="n"/>
      <c r="F155" s="50" t="n"/>
      <c r="G155" s="28">
        <f>IF(AND(N(D155)&gt;0,N(E155)&gt;N(D155)),"Booked &gt; calls?",IFERROR(E155/D155,""))</f>
        <v/>
      </c>
      <c r="H155" s="26">
        <f>IFERROR(C155/D155,"")</f>
        <v/>
      </c>
      <c r="I155" s="26">
        <f>IF(AND(N(C155)&gt;0,N(E155)=0),"No jobs",IFERROR(C155/E155,""))</f>
        <v/>
      </c>
      <c r="J155" s="26">
        <f>IFERROR(F155/E155,"")</f>
        <v/>
      </c>
      <c r="K155" s="29">
        <f>IF(ISNUMBER(G155),(G155-Benchmarks!$C$8)*100,"")</f>
        <v/>
      </c>
    </row>
    <row r="156">
      <c r="A156" s="45" t="inlineStr">
        <is>
          <t>Dec</t>
        </is>
      </c>
      <c r="B156" s="46" t="inlineStr">
        <is>
          <t>Website and organic</t>
        </is>
      </c>
      <c r="C156" s="50" t="n"/>
      <c r="D156" s="23" t="n"/>
      <c r="E156" s="23" t="n"/>
      <c r="F156" s="50" t="n"/>
      <c r="G156" s="28">
        <f>IF(AND(N(D156)&gt;0,N(E156)&gt;N(D156)),"Booked &gt; calls?",IFERROR(E156/D156,""))</f>
        <v/>
      </c>
      <c r="H156" s="26">
        <f>IFERROR(C156/D156,"")</f>
        <v/>
      </c>
      <c r="I156" s="26">
        <f>IF(AND(N(C156)&gt;0,N(E156)=0),"No jobs",IFERROR(C156/E156,""))</f>
        <v/>
      </c>
      <c r="J156" s="26">
        <f>IFERROR(F156/E156,"")</f>
        <v/>
      </c>
      <c r="K156" s="29">
        <f>IF(ISNUMBER(G156),(G156-Benchmarks!$C$8)*100,"")</f>
        <v/>
      </c>
    </row>
    <row r="157">
      <c r="A157" s="45" t="inlineStr">
        <is>
          <t>Dec</t>
        </is>
      </c>
      <c r="B157" s="46" t="inlineStr">
        <is>
          <t>Referral and repeat</t>
        </is>
      </c>
      <c r="C157" s="50" t="n"/>
      <c r="D157" s="23" t="n"/>
      <c r="E157" s="23" t="n"/>
      <c r="F157" s="50" t="n"/>
      <c r="G157" s="28">
        <f>IF(AND(N(D157)&gt;0,N(E157)&gt;N(D157)),"Booked &gt; calls?",IFERROR(E157/D157,""))</f>
        <v/>
      </c>
      <c r="H157" s="26">
        <f>IFERROR(C157/D157,"")</f>
        <v/>
      </c>
      <c r="I157" s="26">
        <f>IF(AND(N(C157)&gt;0,N(E157)=0),"No jobs",IFERROR(C157/E157,""))</f>
        <v/>
      </c>
      <c r="J157" s="26">
        <f>IFERROR(F157/E157,"")</f>
        <v/>
      </c>
      <c r="K157" s="29">
        <f>IF(ISNUMBER(G157),(G157-Benchmarks!$C$8)*100,"")</f>
        <v/>
      </c>
    </row>
    <row r="158">
      <c r="A158" s="45" t="inlineStr">
        <is>
          <t>Dec</t>
        </is>
      </c>
      <c r="B158" s="46" t="inlineStr">
        <is>
          <t>Lead marketplaces</t>
        </is>
      </c>
      <c r="C158" s="50" t="n"/>
      <c r="D158" s="23" t="n"/>
      <c r="E158" s="23" t="n"/>
      <c r="F158" s="50" t="n"/>
      <c r="G158" s="28">
        <f>IF(AND(N(D158)&gt;0,N(E158)&gt;N(D158)),"Booked &gt; calls?",IFERROR(E158/D158,""))</f>
        <v/>
      </c>
      <c r="H158" s="26">
        <f>IFERROR(C158/D158,"")</f>
        <v/>
      </c>
      <c r="I158" s="26">
        <f>IF(AND(N(C158)&gt;0,N(E158)=0),"No jobs",IFERROR(C158/E158,""))</f>
        <v/>
      </c>
      <c r="J158" s="26">
        <f>IFERROR(F158/E158,"")</f>
        <v/>
      </c>
      <c r="K158" s="29">
        <f>IF(ISNUMBER(G158),(G158-Benchmarks!$C$8)*100,"")</f>
        <v/>
      </c>
    </row>
    <row r="159">
      <c r="A159" s="45" t="inlineStr">
        <is>
          <t>Dec</t>
        </is>
      </c>
      <c r="B159" s="46" t="inlineStr">
        <is>
          <t>Other</t>
        </is>
      </c>
      <c r="C159" s="50" t="n"/>
      <c r="D159" s="23" t="n"/>
      <c r="E159" s="23" t="n"/>
      <c r="F159" s="50" t="n"/>
      <c r="G159" s="28">
        <f>IF(AND(N(D159)&gt;0,N(E159)&gt;N(D159)),"Booked &gt; calls?",IFERROR(E159/D159,""))</f>
        <v/>
      </c>
      <c r="H159" s="26">
        <f>IFERROR(C159/D159,"")</f>
        <v/>
      </c>
      <c r="I159" s="26">
        <f>IF(AND(N(C159)&gt;0,N(E159)=0),"No jobs",IFERROR(C159/E159,""))</f>
        <v/>
      </c>
      <c r="J159" s="26">
        <f>IFERROR(F159/E159,"")</f>
        <v/>
      </c>
      <c r="K159" s="29">
        <f>IF(ISNUMBER(G159),(G159-Benchmarks!$C$8)*100,"")</f>
        <v/>
      </c>
    </row>
    <row r="160">
      <c r="A160" s="45" t="inlineStr">
        <is>
          <t>Dec</t>
        </is>
      </c>
      <c r="B160" s="46" t="inlineStr">
        <is>
          <t>Agency or marketing fee (spend only)</t>
        </is>
      </c>
      <c r="C160" s="50" t="n"/>
      <c r="D160" s="47" t="n"/>
      <c r="E160" s="47" t="n"/>
      <c r="F160" s="47" t="n"/>
      <c r="G160" s="21" t="inlineStr">
        <is>
          <t>Counted in Total</t>
        </is>
      </c>
    </row>
    <row r="161">
      <c r="A161" s="51" t="inlineStr">
        <is>
          <t>Dec</t>
        </is>
      </c>
      <c r="B161" s="52" t="inlineStr">
        <is>
          <t>Total</t>
        </is>
      </c>
      <c r="C161" s="32">
        <f>SUM(C153:C160)</f>
        <v/>
      </c>
      <c r="D161" s="33">
        <f>SUM(D153:D160)</f>
        <v/>
      </c>
      <c r="E161" s="33">
        <f>SUM(E153:E160)</f>
        <v/>
      </c>
      <c r="F161" s="32">
        <f>SUM(F153:F160)</f>
        <v/>
      </c>
      <c r="G161" s="34">
        <f>IFERROR(E161/D161,"")</f>
        <v/>
      </c>
      <c r="H161" s="32">
        <f>IFERROR(C161/D161,"")</f>
        <v/>
      </c>
      <c r="I161" s="32">
        <f>IF(AND(N(C161)&gt;0,N(E161)=0),"No jobs",IFERROR(C161/E161,""))</f>
        <v/>
      </c>
      <c r="J161" s="32">
        <f>IFERROR(F161/E161,"")</f>
        <v/>
      </c>
      <c r="K161" s="35">
        <f>IF(ISNUMBER(G161),(G161-Benchmarks!$C$8)*100,"")</f>
        <v/>
      </c>
    </row>
  </sheetData>
  <mergeCells count="3">
    <mergeCell ref="F2:K2"/>
    <mergeCell ref="A1:K1"/>
    <mergeCell ref="N1:O1"/>
  </mergeCells>
  <conditionalFormatting sqref="K5:K161">
    <cfRule type="expression" priority="1" dxfId="0">
      <formula>AND(ISNUMBER(K5),K5&gt;=0)</formula>
    </cfRule>
    <cfRule type="expression" priority="2" dxfId="1">
      <formula>AND(ISNUMBER(K5),K5&lt;0)</formula>
    </cfRule>
  </conditionalFormatting>
  <dataValidations count="1">
    <dataValidation sqref="C32:F32 C33:F33 C34:F34 C35:F35 C36:F36 C37:F37 C38:F38 C43:F43 C44:F44 C45:F45 C46:F46 C47:F47 C48:F48 C49:F49 C54:F54 C55:F55 C56:F56 C57:F57 C58:F58 C59:F59 C60:F60 C65:F65 C66:F66 C67:F67 C68:F68 C69:F69 C70:F70 C71:F71 C76:F76 C77:F77 C78:F78 C79:F79 C80:F80 C81:F81 C82:F82 C87:F87 C88:F88 C89:F89 C90:F90 C91:F91 C92:F92 C93:F93 C98:F98 C99:F99 C100:F100 C101:F101 C102:F102 C103:F103 C104:F104 C109:F109 C110:F110 C111:F111 C112:F112 C113:F113 C114:F114 C115:F115 C120:F120 C121:F121 C122:F122 C123:F123 C124:F124 C125:F125 C126:F126 C131:F131 C132:F132 C133:F133 C134:F134 C135:F135 C136:F136 C137:F137 C142:F142 C143:F143 C144:F144 C145:F145 C146:F146 C147:F147 C148:F148 C153:F153 C154:F154 C155:F155 C156:F156 C157:F157 C158:F158 C159:F159 N5 N6 N7 N8 N9 N10 N11 N12 N13 N14 N15 N16 O5 O6 O7 O8 O9 O10 O11 O12 O13 O14 O15 O16" showDropDown="0" showInputMessage="0" showErrorMessage="1" allowBlank="1" errorTitle="Numbers only" error="Type a number of 0 or more, with no $ sign or text." type="decimal" operator="greaterThanOrEqual">
      <formula1>0</formula1>
    </dataValidation>
  </dataValidations>
  <pageMargins left="0.4" right="0.4" top="1" bottom="1" header="0.5" footer="0.5"/>
  <pageSetup orientation="landscape" fitToHeight="0" fitToWidth="1"/>
  <headerFooter>
    <oddHeader/>
    <oddFooter>&amp;C&amp;8 Isoline Growth · Booked-Job Scorecard ·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Q161"/>
  <sheetViews>
    <sheetView showGridLines="0" zoomScale="100" workbookViewId="0">
      <pane xSplit="2" ySplit="3" topLeftCell="C4" activePane="bottomRight" state="frozen"/>
      <selection pane="topRight"/>
      <selection pane="bottomLeft"/>
      <selection pane="bottomRight" activeCell="A1" sqref="A1"/>
    </sheetView>
  </sheetViews>
  <sheetFormatPr baseColWidth="8" defaultRowHeight="15"/>
  <cols>
    <col width="9" customWidth="1" min="1" max="1"/>
    <col width="33" customWidth="1" min="2" max="2"/>
    <col width="12" customWidth="1" min="3" max="3"/>
    <col width="11" customWidth="1" min="4" max="4"/>
    <col width="11" customWidth="1" min="5" max="5"/>
    <col width="14" customWidth="1" min="6" max="6"/>
    <col width="11" customWidth="1" min="7" max="7"/>
    <col width="11" customWidth="1" min="8" max="8"/>
    <col width="12" customWidth="1" min="9" max="9"/>
    <col width="12" customWidth="1" min="10" max="10"/>
    <col width="13" customWidth="1" min="11" max="11"/>
    <col width="3" customWidth="1" min="12" max="12"/>
    <col width="8" customWidth="1" min="13" max="13"/>
    <col width="15" customWidth="1" min="14" max="14"/>
    <col width="15" customWidth="1" min="15" max="15"/>
    <col width="15" customWidth="1" min="16" max="16"/>
    <col width="15" customWidth="1" min="17" max="17"/>
  </cols>
  <sheetData>
    <row r="1" ht="32" customHeight="1">
      <c r="A1" s="8" t="inlineStr">
        <is>
          <t>Garage Door booked-job scorecard</t>
        </is>
      </c>
      <c r="L1" s="1" t="n"/>
      <c r="M1" s="9" t="inlineStr">
        <is>
          <t>Type here</t>
        </is>
      </c>
      <c r="N1" s="10" t="inlineStr">
        <is>
          <t>Calculated</t>
        </is>
      </c>
      <c r="P1" s="1" t="n"/>
      <c r="Q1" s="1" t="n"/>
    </row>
    <row r="2" ht="30" customHeight="1">
      <c r="A2" s="11" t="inlineStr">
        <is>
          <t>Company</t>
        </is>
      </c>
      <c r="B2" s="12" t="n"/>
      <c r="C2" s="13" t="inlineStr">
        <is>
          <t>Year</t>
        </is>
      </c>
      <c r="D2" s="14" t="n"/>
      <c r="E2" s="15" t="n"/>
      <c r="F2" s="16">
        <f>"Booking-rate benchmark: "&amp;TEXT(Benchmarks!$C$7,"0%")&amp;", ServiceTitan's June 2022 garage door and water treatment average."</f>
        <v/>
      </c>
      <c r="L2" s="15" t="n"/>
      <c r="M2" s="15" t="n"/>
      <c r="N2" s="15" t="n"/>
      <c r="O2" s="15" t="n"/>
      <c r="P2" s="15" t="n"/>
      <c r="Q2" s="15" t="n"/>
    </row>
    <row r="3" ht="54" customHeight="1">
      <c r="A3" s="18" t="inlineStr">
        <is>
          <t>Month</t>
        </is>
      </c>
      <c r="B3" s="18" t="inlineStr">
        <is>
          <t>Source</t>
        </is>
      </c>
      <c r="C3" s="18" t="inlineStr">
        <is>
          <t>Spend</t>
        </is>
      </c>
      <c r="D3" s="18" t="inlineStr">
        <is>
          <t>Calls / leads</t>
        </is>
      </c>
      <c r="E3" s="18" t="inlineStr">
        <is>
          <t>Booked jobs</t>
        </is>
      </c>
      <c r="F3" s="18" t="inlineStr">
        <is>
          <t>Revenue from those jobs</t>
        </is>
      </c>
      <c r="G3" s="18" t="inlineStr">
        <is>
          <t>Booking rate</t>
        </is>
      </c>
      <c r="H3" s="18" t="inlineStr">
        <is>
          <t>Cost per lead</t>
        </is>
      </c>
      <c r="I3" s="18" t="inlineStr">
        <is>
          <t>Cost per booked job</t>
        </is>
      </c>
      <c r="J3" s="18" t="inlineStr">
        <is>
          <t>Revenue per booked job</t>
        </is>
      </c>
      <c r="K3" s="18" t="inlineStr">
        <is>
          <t>vs benchmark booking rate</t>
        </is>
      </c>
      <c r="M3" s="18" t="inlineStr">
        <is>
          <t>Month</t>
        </is>
      </c>
      <c r="N3" s="19" t="inlineStr">
        <is>
          <t>New door / opener jobs booked</t>
        </is>
      </c>
      <c r="O3" s="19" t="inlineStr">
        <is>
          <t>Spring and repair jobs booked</t>
        </is>
      </c>
      <c r="P3" s="19" t="inlineStr">
        <is>
          <t>New doors / openers sold</t>
        </is>
      </c>
      <c r="Q3" s="19" t="inlineStr">
        <is>
          <t>New-door close rate</t>
        </is>
      </c>
    </row>
    <row r="4" ht="22" customHeight="1">
      <c r="A4" s="20" t="inlineStr">
        <is>
          <t>Year at a glance</t>
        </is>
      </c>
      <c r="C4" s="21" t="inlineStr">
        <is>
          <t>Fills in from the monthly sections below. Months not filled in yet show as blank here and as zero in the chart.</t>
        </is>
      </c>
      <c r="M4" s="22" t="inlineStr">
        <is>
          <t>Start</t>
        </is>
      </c>
      <c r="N4" s="15" t="n"/>
      <c r="O4" s="15" t="n"/>
      <c r="P4" s="15" t="n"/>
      <c r="Q4" s="15" t="n"/>
    </row>
    <row r="5">
      <c r="A5" s="24" t="inlineStr">
        <is>
          <t>Jan</t>
        </is>
      </c>
      <c r="B5" s="25" t="inlineStr">
        <is>
          <t>All sources</t>
        </is>
      </c>
      <c r="C5" s="26">
        <f>IF(AND(C40=0,C40=0,D40=0),"",C40)</f>
        <v/>
      </c>
      <c r="D5" s="27">
        <f>IF(AND(D40=0,C40=0,D40=0),"",D40)</f>
        <v/>
      </c>
      <c r="E5" s="27">
        <f>IF(AND(E40=0,C40=0,D40=0),"",E40)</f>
        <v/>
      </c>
      <c r="F5" s="26">
        <f>IF(AND(F40=0,C40=0,D40=0),"",F40)</f>
        <v/>
      </c>
      <c r="G5" s="28">
        <f>IFERROR(E5/D5,"")</f>
        <v/>
      </c>
      <c r="H5" s="26">
        <f>IFERROR(C5/D5,"")</f>
        <v/>
      </c>
      <c r="I5" s="26">
        <f>IF(AND(N(C5)&gt;0,N(E5)=0),"No jobs",IFERROR(C5/E5,""))</f>
        <v/>
      </c>
      <c r="J5" s="26">
        <f>IFERROR(F5/E5,"")</f>
        <v/>
      </c>
      <c r="K5" s="29">
        <f>IF(ISNUMBER(G5),(G5-Benchmarks!$C$7)*100,"")</f>
        <v/>
      </c>
      <c r="M5" s="24" t="inlineStr">
        <is>
          <t>Jan</t>
        </is>
      </c>
      <c r="N5" s="23" t="n"/>
      <c r="O5" s="27">
        <f>IF(N5="","",MAX(0,N(E40)-N5))</f>
        <v/>
      </c>
      <c r="P5" s="23" t="n"/>
      <c r="Q5" s="28">
        <f>IFERROR(P5/N5,"")</f>
        <v/>
      </c>
    </row>
    <row r="6">
      <c r="A6" s="24" t="inlineStr">
        <is>
          <t>Feb</t>
        </is>
      </c>
      <c r="B6" s="25" t="inlineStr">
        <is>
          <t>All sources</t>
        </is>
      </c>
      <c r="C6" s="26">
        <f>IF(AND(C51=0,C51=0,D51=0),"",C51)</f>
        <v/>
      </c>
      <c r="D6" s="27">
        <f>IF(AND(D51=0,C51=0,D51=0),"",D51)</f>
        <v/>
      </c>
      <c r="E6" s="27">
        <f>IF(AND(E51=0,C51=0,D51=0),"",E51)</f>
        <v/>
      </c>
      <c r="F6" s="26">
        <f>IF(AND(F51=0,C51=0,D51=0),"",F51)</f>
        <v/>
      </c>
      <c r="G6" s="28">
        <f>IFERROR(E6/D6,"")</f>
        <v/>
      </c>
      <c r="H6" s="26">
        <f>IFERROR(C6/D6,"")</f>
        <v/>
      </c>
      <c r="I6" s="26">
        <f>IF(AND(N(C6)&gt;0,N(E6)=0),"No jobs",IFERROR(C6/E6,""))</f>
        <v/>
      </c>
      <c r="J6" s="26">
        <f>IFERROR(F6/E6,"")</f>
        <v/>
      </c>
      <c r="K6" s="29">
        <f>IF(ISNUMBER(G6),(G6-Benchmarks!$C$7)*100,"")</f>
        <v/>
      </c>
      <c r="M6" s="24" t="inlineStr">
        <is>
          <t>Feb</t>
        </is>
      </c>
      <c r="N6" s="23" t="n"/>
      <c r="O6" s="27">
        <f>IF(N6="","",MAX(0,N(E51)-N6))</f>
        <v/>
      </c>
      <c r="P6" s="23" t="n"/>
      <c r="Q6" s="28">
        <f>IFERROR(P6/N6,"")</f>
        <v/>
      </c>
    </row>
    <row r="7">
      <c r="A7" s="24" t="inlineStr">
        <is>
          <t>Mar</t>
        </is>
      </c>
      <c r="B7" s="25" t="inlineStr">
        <is>
          <t>All sources</t>
        </is>
      </c>
      <c r="C7" s="26">
        <f>IF(AND(C62=0,C62=0,D62=0),"",C62)</f>
        <v/>
      </c>
      <c r="D7" s="27">
        <f>IF(AND(D62=0,C62=0,D62=0),"",D62)</f>
        <v/>
      </c>
      <c r="E7" s="27">
        <f>IF(AND(E62=0,C62=0,D62=0),"",E62)</f>
        <v/>
      </c>
      <c r="F7" s="26">
        <f>IF(AND(F62=0,C62=0,D62=0),"",F62)</f>
        <v/>
      </c>
      <c r="G7" s="28">
        <f>IFERROR(E7/D7,"")</f>
        <v/>
      </c>
      <c r="H7" s="26">
        <f>IFERROR(C7/D7,"")</f>
        <v/>
      </c>
      <c r="I7" s="26">
        <f>IF(AND(N(C7)&gt;0,N(E7)=0),"No jobs",IFERROR(C7/E7,""))</f>
        <v/>
      </c>
      <c r="J7" s="26">
        <f>IFERROR(F7/E7,"")</f>
        <v/>
      </c>
      <c r="K7" s="29">
        <f>IF(ISNUMBER(G7),(G7-Benchmarks!$C$7)*100,"")</f>
        <v/>
      </c>
      <c r="M7" s="24" t="inlineStr">
        <is>
          <t>Mar</t>
        </is>
      </c>
      <c r="N7" s="23" t="n"/>
      <c r="O7" s="27">
        <f>IF(N7="","",MAX(0,N(E62)-N7))</f>
        <v/>
      </c>
      <c r="P7" s="23" t="n"/>
      <c r="Q7" s="28">
        <f>IFERROR(P7/N7,"")</f>
        <v/>
      </c>
    </row>
    <row r="8">
      <c r="A8" s="24" t="inlineStr">
        <is>
          <t>Apr</t>
        </is>
      </c>
      <c r="B8" s="25" t="inlineStr">
        <is>
          <t>All sources</t>
        </is>
      </c>
      <c r="C8" s="26">
        <f>IF(AND(C73=0,C73=0,D73=0),"",C73)</f>
        <v/>
      </c>
      <c r="D8" s="27">
        <f>IF(AND(D73=0,C73=0,D73=0),"",D73)</f>
        <v/>
      </c>
      <c r="E8" s="27">
        <f>IF(AND(E73=0,C73=0,D73=0),"",E73)</f>
        <v/>
      </c>
      <c r="F8" s="26">
        <f>IF(AND(F73=0,C73=0,D73=0),"",F73)</f>
        <v/>
      </c>
      <c r="G8" s="28">
        <f>IFERROR(E8/D8,"")</f>
        <v/>
      </c>
      <c r="H8" s="26">
        <f>IFERROR(C8/D8,"")</f>
        <v/>
      </c>
      <c r="I8" s="26">
        <f>IF(AND(N(C8)&gt;0,N(E8)=0),"No jobs",IFERROR(C8/E8,""))</f>
        <v/>
      </c>
      <c r="J8" s="26">
        <f>IFERROR(F8/E8,"")</f>
        <v/>
      </c>
      <c r="K8" s="29">
        <f>IF(ISNUMBER(G8),(G8-Benchmarks!$C$7)*100,"")</f>
        <v/>
      </c>
      <c r="M8" s="24" t="inlineStr">
        <is>
          <t>Apr</t>
        </is>
      </c>
      <c r="N8" s="23" t="n"/>
      <c r="O8" s="27">
        <f>IF(N8="","",MAX(0,N(E73)-N8))</f>
        <v/>
      </c>
      <c r="P8" s="23" t="n"/>
      <c r="Q8" s="28">
        <f>IFERROR(P8/N8,"")</f>
        <v/>
      </c>
    </row>
    <row r="9">
      <c r="A9" s="24" t="inlineStr">
        <is>
          <t>May</t>
        </is>
      </c>
      <c r="B9" s="25" t="inlineStr">
        <is>
          <t>All sources</t>
        </is>
      </c>
      <c r="C9" s="26">
        <f>IF(AND(C84=0,C84=0,D84=0),"",C84)</f>
        <v/>
      </c>
      <c r="D9" s="27">
        <f>IF(AND(D84=0,C84=0,D84=0),"",D84)</f>
        <v/>
      </c>
      <c r="E9" s="27">
        <f>IF(AND(E84=0,C84=0,D84=0),"",E84)</f>
        <v/>
      </c>
      <c r="F9" s="26">
        <f>IF(AND(F84=0,C84=0,D84=0),"",F84)</f>
        <v/>
      </c>
      <c r="G9" s="28">
        <f>IFERROR(E9/D9,"")</f>
        <v/>
      </c>
      <c r="H9" s="26">
        <f>IFERROR(C9/D9,"")</f>
        <v/>
      </c>
      <c r="I9" s="26">
        <f>IF(AND(N(C9)&gt;0,N(E9)=0),"No jobs",IFERROR(C9/E9,""))</f>
        <v/>
      </c>
      <c r="J9" s="26">
        <f>IFERROR(F9/E9,"")</f>
        <v/>
      </c>
      <c r="K9" s="29">
        <f>IF(ISNUMBER(G9),(G9-Benchmarks!$C$7)*100,"")</f>
        <v/>
      </c>
      <c r="M9" s="24" t="inlineStr">
        <is>
          <t>May</t>
        </is>
      </c>
      <c r="N9" s="23" t="n"/>
      <c r="O9" s="27">
        <f>IF(N9="","",MAX(0,N(E84)-N9))</f>
        <v/>
      </c>
      <c r="P9" s="23" t="n"/>
      <c r="Q9" s="28">
        <f>IFERROR(P9/N9,"")</f>
        <v/>
      </c>
    </row>
    <row r="10">
      <c r="A10" s="24" t="inlineStr">
        <is>
          <t>Jun</t>
        </is>
      </c>
      <c r="B10" s="25" t="inlineStr">
        <is>
          <t>All sources</t>
        </is>
      </c>
      <c r="C10" s="26">
        <f>IF(AND(C95=0,C95=0,D95=0),"",C95)</f>
        <v/>
      </c>
      <c r="D10" s="27">
        <f>IF(AND(D95=0,C95=0,D95=0),"",D95)</f>
        <v/>
      </c>
      <c r="E10" s="27">
        <f>IF(AND(E95=0,C95=0,D95=0),"",E95)</f>
        <v/>
      </c>
      <c r="F10" s="26">
        <f>IF(AND(F95=0,C95=0,D95=0),"",F95)</f>
        <v/>
      </c>
      <c r="G10" s="28">
        <f>IFERROR(E10/D10,"")</f>
        <v/>
      </c>
      <c r="H10" s="26">
        <f>IFERROR(C10/D10,"")</f>
        <v/>
      </c>
      <c r="I10" s="26">
        <f>IF(AND(N(C10)&gt;0,N(E10)=0),"No jobs",IFERROR(C10/E10,""))</f>
        <v/>
      </c>
      <c r="J10" s="26">
        <f>IFERROR(F10/E10,"")</f>
        <v/>
      </c>
      <c r="K10" s="29">
        <f>IF(ISNUMBER(G10),(G10-Benchmarks!$C$7)*100,"")</f>
        <v/>
      </c>
      <c r="M10" s="24" t="inlineStr">
        <is>
          <t>Jun</t>
        </is>
      </c>
      <c r="N10" s="23" t="n"/>
      <c r="O10" s="27">
        <f>IF(N10="","",MAX(0,N(E95)-N10))</f>
        <v/>
      </c>
      <c r="P10" s="23" t="n"/>
      <c r="Q10" s="28">
        <f>IFERROR(P10/N10,"")</f>
        <v/>
      </c>
    </row>
    <row r="11">
      <c r="A11" s="24" t="inlineStr">
        <is>
          <t>Jul</t>
        </is>
      </c>
      <c r="B11" s="25" t="inlineStr">
        <is>
          <t>All sources</t>
        </is>
      </c>
      <c r="C11" s="26">
        <f>IF(AND(C106=0,C106=0,D106=0),"",C106)</f>
        <v/>
      </c>
      <c r="D11" s="27">
        <f>IF(AND(D106=0,C106=0,D106=0),"",D106)</f>
        <v/>
      </c>
      <c r="E11" s="27">
        <f>IF(AND(E106=0,C106=0,D106=0),"",E106)</f>
        <v/>
      </c>
      <c r="F11" s="26">
        <f>IF(AND(F106=0,C106=0,D106=0),"",F106)</f>
        <v/>
      </c>
      <c r="G11" s="28">
        <f>IFERROR(E11/D11,"")</f>
        <v/>
      </c>
      <c r="H11" s="26">
        <f>IFERROR(C11/D11,"")</f>
        <v/>
      </c>
      <c r="I11" s="26">
        <f>IF(AND(N(C11)&gt;0,N(E11)=0),"No jobs",IFERROR(C11/E11,""))</f>
        <v/>
      </c>
      <c r="J11" s="26">
        <f>IFERROR(F11/E11,"")</f>
        <v/>
      </c>
      <c r="K11" s="29">
        <f>IF(ISNUMBER(G11),(G11-Benchmarks!$C$7)*100,"")</f>
        <v/>
      </c>
      <c r="M11" s="24" t="inlineStr">
        <is>
          <t>Jul</t>
        </is>
      </c>
      <c r="N11" s="23" t="n"/>
      <c r="O11" s="27">
        <f>IF(N11="","",MAX(0,N(E106)-N11))</f>
        <v/>
      </c>
      <c r="P11" s="23" t="n"/>
      <c r="Q11" s="28">
        <f>IFERROR(P11/N11,"")</f>
        <v/>
      </c>
    </row>
    <row r="12">
      <c r="A12" s="24" t="inlineStr">
        <is>
          <t>Aug</t>
        </is>
      </c>
      <c r="B12" s="25" t="inlineStr">
        <is>
          <t>All sources</t>
        </is>
      </c>
      <c r="C12" s="26">
        <f>IF(AND(C117=0,C117=0,D117=0),"",C117)</f>
        <v/>
      </c>
      <c r="D12" s="27">
        <f>IF(AND(D117=0,C117=0,D117=0),"",D117)</f>
        <v/>
      </c>
      <c r="E12" s="27">
        <f>IF(AND(E117=0,C117=0,D117=0),"",E117)</f>
        <v/>
      </c>
      <c r="F12" s="26">
        <f>IF(AND(F117=0,C117=0,D117=0),"",F117)</f>
        <v/>
      </c>
      <c r="G12" s="28">
        <f>IFERROR(E12/D12,"")</f>
        <v/>
      </c>
      <c r="H12" s="26">
        <f>IFERROR(C12/D12,"")</f>
        <v/>
      </c>
      <c r="I12" s="26">
        <f>IF(AND(N(C12)&gt;0,N(E12)=0),"No jobs",IFERROR(C12/E12,""))</f>
        <v/>
      </c>
      <c r="J12" s="26">
        <f>IFERROR(F12/E12,"")</f>
        <v/>
      </c>
      <c r="K12" s="29">
        <f>IF(ISNUMBER(G12),(G12-Benchmarks!$C$7)*100,"")</f>
        <v/>
      </c>
      <c r="M12" s="24" t="inlineStr">
        <is>
          <t>Aug</t>
        </is>
      </c>
      <c r="N12" s="23" t="n"/>
      <c r="O12" s="27">
        <f>IF(N12="","",MAX(0,N(E117)-N12))</f>
        <v/>
      </c>
      <c r="P12" s="23" t="n"/>
      <c r="Q12" s="28">
        <f>IFERROR(P12/N12,"")</f>
        <v/>
      </c>
    </row>
    <row r="13">
      <c r="A13" s="24" t="inlineStr">
        <is>
          <t>Sep</t>
        </is>
      </c>
      <c r="B13" s="25" t="inlineStr">
        <is>
          <t>All sources</t>
        </is>
      </c>
      <c r="C13" s="26">
        <f>IF(AND(C128=0,C128=0,D128=0),"",C128)</f>
        <v/>
      </c>
      <c r="D13" s="27">
        <f>IF(AND(D128=0,C128=0,D128=0),"",D128)</f>
        <v/>
      </c>
      <c r="E13" s="27">
        <f>IF(AND(E128=0,C128=0,D128=0),"",E128)</f>
        <v/>
      </c>
      <c r="F13" s="26">
        <f>IF(AND(F128=0,C128=0,D128=0),"",F128)</f>
        <v/>
      </c>
      <c r="G13" s="28">
        <f>IFERROR(E13/D13,"")</f>
        <v/>
      </c>
      <c r="H13" s="26">
        <f>IFERROR(C13/D13,"")</f>
        <v/>
      </c>
      <c r="I13" s="26">
        <f>IF(AND(N(C13)&gt;0,N(E13)=0),"No jobs",IFERROR(C13/E13,""))</f>
        <v/>
      </c>
      <c r="J13" s="26">
        <f>IFERROR(F13/E13,"")</f>
        <v/>
      </c>
      <c r="K13" s="29">
        <f>IF(ISNUMBER(G13),(G13-Benchmarks!$C$7)*100,"")</f>
        <v/>
      </c>
      <c r="M13" s="24" t="inlineStr">
        <is>
          <t>Sep</t>
        </is>
      </c>
      <c r="N13" s="23" t="n"/>
      <c r="O13" s="27">
        <f>IF(N13="","",MAX(0,N(E128)-N13))</f>
        <v/>
      </c>
      <c r="P13" s="23" t="n"/>
      <c r="Q13" s="28">
        <f>IFERROR(P13/N13,"")</f>
        <v/>
      </c>
    </row>
    <row r="14">
      <c r="A14" s="24" t="inlineStr">
        <is>
          <t>Oct</t>
        </is>
      </c>
      <c r="B14" s="25" t="inlineStr">
        <is>
          <t>All sources</t>
        </is>
      </c>
      <c r="C14" s="26">
        <f>IF(AND(C139=0,C139=0,D139=0),"",C139)</f>
        <v/>
      </c>
      <c r="D14" s="27">
        <f>IF(AND(D139=0,C139=0,D139=0),"",D139)</f>
        <v/>
      </c>
      <c r="E14" s="27">
        <f>IF(AND(E139=0,C139=0,D139=0),"",E139)</f>
        <v/>
      </c>
      <c r="F14" s="26">
        <f>IF(AND(F139=0,C139=0,D139=0),"",F139)</f>
        <v/>
      </c>
      <c r="G14" s="28">
        <f>IFERROR(E14/D14,"")</f>
        <v/>
      </c>
      <c r="H14" s="26">
        <f>IFERROR(C14/D14,"")</f>
        <v/>
      </c>
      <c r="I14" s="26">
        <f>IF(AND(N(C14)&gt;0,N(E14)=0),"No jobs",IFERROR(C14/E14,""))</f>
        <v/>
      </c>
      <c r="J14" s="26">
        <f>IFERROR(F14/E14,"")</f>
        <v/>
      </c>
      <c r="K14" s="29">
        <f>IF(ISNUMBER(G14),(G14-Benchmarks!$C$7)*100,"")</f>
        <v/>
      </c>
      <c r="M14" s="24" t="inlineStr">
        <is>
          <t>Oct</t>
        </is>
      </c>
      <c r="N14" s="23" t="n"/>
      <c r="O14" s="27">
        <f>IF(N14="","",MAX(0,N(E139)-N14))</f>
        <v/>
      </c>
      <c r="P14" s="23" t="n"/>
      <c r="Q14" s="28">
        <f>IFERROR(P14/N14,"")</f>
        <v/>
      </c>
    </row>
    <row r="15">
      <c r="A15" s="24" t="inlineStr">
        <is>
          <t>Nov</t>
        </is>
      </c>
      <c r="B15" s="25" t="inlineStr">
        <is>
          <t>All sources</t>
        </is>
      </c>
      <c r="C15" s="26">
        <f>IF(AND(C150=0,C150=0,D150=0),"",C150)</f>
        <v/>
      </c>
      <c r="D15" s="27">
        <f>IF(AND(D150=0,C150=0,D150=0),"",D150)</f>
        <v/>
      </c>
      <c r="E15" s="27">
        <f>IF(AND(E150=0,C150=0,D150=0),"",E150)</f>
        <v/>
      </c>
      <c r="F15" s="26">
        <f>IF(AND(F150=0,C150=0,D150=0),"",F150)</f>
        <v/>
      </c>
      <c r="G15" s="28">
        <f>IFERROR(E15/D15,"")</f>
        <v/>
      </c>
      <c r="H15" s="26">
        <f>IFERROR(C15/D15,"")</f>
        <v/>
      </c>
      <c r="I15" s="26">
        <f>IF(AND(N(C15)&gt;0,N(E15)=0),"No jobs",IFERROR(C15/E15,""))</f>
        <v/>
      </c>
      <c r="J15" s="26">
        <f>IFERROR(F15/E15,"")</f>
        <v/>
      </c>
      <c r="K15" s="29">
        <f>IF(ISNUMBER(G15),(G15-Benchmarks!$C$7)*100,"")</f>
        <v/>
      </c>
      <c r="M15" s="24" t="inlineStr">
        <is>
          <t>Nov</t>
        </is>
      </c>
      <c r="N15" s="23" t="n"/>
      <c r="O15" s="27">
        <f>IF(N15="","",MAX(0,N(E150)-N15))</f>
        <v/>
      </c>
      <c r="P15" s="23" t="n"/>
      <c r="Q15" s="28">
        <f>IFERROR(P15/N15,"")</f>
        <v/>
      </c>
    </row>
    <row r="16">
      <c r="A16" s="24" t="inlineStr">
        <is>
          <t>Dec</t>
        </is>
      </c>
      <c r="B16" s="25" t="inlineStr">
        <is>
          <t>All sources</t>
        </is>
      </c>
      <c r="C16" s="26">
        <f>IF(AND(C161=0,C161=0,D161=0),"",C161)</f>
        <v/>
      </c>
      <c r="D16" s="27">
        <f>IF(AND(D161=0,C161=0,D161=0),"",D161)</f>
        <v/>
      </c>
      <c r="E16" s="27">
        <f>IF(AND(E161=0,C161=0,D161=0),"",E161)</f>
        <v/>
      </c>
      <c r="F16" s="26">
        <f>IF(AND(F161=0,C161=0,D161=0),"",F161)</f>
        <v/>
      </c>
      <c r="G16" s="28">
        <f>IFERROR(E16/D16,"")</f>
        <v/>
      </c>
      <c r="H16" s="26">
        <f>IFERROR(C16/D16,"")</f>
        <v/>
      </c>
      <c r="I16" s="26">
        <f>IF(AND(N(C16)&gt;0,N(E16)=0),"No jobs",IFERROR(C16/E16,""))</f>
        <v/>
      </c>
      <c r="J16" s="26">
        <f>IFERROR(F16/E16,"")</f>
        <v/>
      </c>
      <c r="K16" s="29">
        <f>IF(ISNUMBER(G16),(G16-Benchmarks!$C$7)*100,"")</f>
        <v/>
      </c>
      <c r="M16" s="24" t="inlineStr">
        <is>
          <t>Dec</t>
        </is>
      </c>
      <c r="N16" s="23" t="n"/>
      <c r="O16" s="27">
        <f>IF(N16="","",MAX(0,N(E161)-N16))</f>
        <v/>
      </c>
      <c r="P16" s="23" t="n"/>
      <c r="Q16" s="28">
        <f>IFERROR(P16/N16,"")</f>
        <v/>
      </c>
    </row>
    <row r="17">
      <c r="A17" s="31" t="inlineStr">
        <is>
          <t>Year</t>
        </is>
      </c>
      <c r="B17" s="31" t="inlineStr">
        <is>
          <t>All sources, year to date</t>
        </is>
      </c>
      <c r="C17" s="32">
        <f>SUM(C5:C16)</f>
        <v/>
      </c>
      <c r="D17" s="33">
        <f>SUM(D5:D16)</f>
        <v/>
      </c>
      <c r="E17" s="33">
        <f>SUM(E5:E16)</f>
        <v/>
      </c>
      <c r="F17" s="32">
        <f>SUM(F5:F16)</f>
        <v/>
      </c>
      <c r="G17" s="34">
        <f>IFERROR(E17/D17,"")</f>
        <v/>
      </c>
      <c r="H17" s="32">
        <f>IFERROR(C17/D17,"")</f>
        <v/>
      </c>
      <c r="I17" s="32">
        <f>IF(AND(N(C17)&gt;0,N(E17)=0),"No jobs",IFERROR(C17/E17,""))</f>
        <v/>
      </c>
      <c r="J17" s="32">
        <f>IFERROR(F17/E17,"")</f>
        <v/>
      </c>
      <c r="K17" s="35">
        <f>IF(ISNUMBER(G17),(G17-Benchmarks!$C$7)*100,"")</f>
        <v/>
      </c>
      <c r="M17" s="36" t="inlineStr">
        <is>
          <t>Year</t>
        </is>
      </c>
      <c r="N17" s="37">
        <f>SUM(N5:N16)</f>
        <v/>
      </c>
      <c r="O17" s="37">
        <f>SUM(O5:O16)</f>
        <v/>
      </c>
      <c r="P17" s="37">
        <f>SUM(P5:P16)</f>
        <v/>
      </c>
      <c r="Q17" s="38">
        <f>IFERROR(P17/N17,"")</f>
        <v/>
      </c>
    </row>
    <row r="18">
      <c r="M18" s="41" t="inlineStr">
        <is>
          <t>Spring and repair = the month's total booked jobs minus new door / opener jobs.</t>
        </is>
      </c>
    </row>
    <row r="19" ht="22" customHeight="1">
      <c r="A19" s="42" t="inlineStr">
        <is>
          <t>Year by source</t>
        </is>
      </c>
      <c r="B19" s="43" t="n"/>
      <c r="C19" s="43" t="n"/>
      <c r="D19" s="43" t="n"/>
      <c r="E19" s="43" t="n"/>
      <c r="F19" s="44" t="inlineStr">
        <is>
          <t>Which sources book jobs, and what each booked job costs</t>
        </is>
      </c>
      <c r="G19" s="43" t="n"/>
      <c r="H19" s="43" t="n"/>
      <c r="I19" s="43" t="n"/>
      <c r="J19" s="43" t="n"/>
      <c r="K19" s="43" t="n"/>
    </row>
    <row r="20">
      <c r="A20" s="45" t="inlineStr">
        <is>
          <t>Year</t>
        </is>
      </c>
      <c r="B20" s="46" t="inlineStr">
        <is>
          <t>Google Business Profile / Maps</t>
        </is>
      </c>
      <c r="C20" s="26">
        <f>SUMIF($B$31:$B$161,$B20,$C$31:$C$161)</f>
        <v/>
      </c>
      <c r="D20" s="27">
        <f>SUMIF($B$31:$B$161,$B20,$D$31:$D$161)</f>
        <v/>
      </c>
      <c r="E20" s="27">
        <f>SUMIF($B$31:$B$161,$B20,$E$31:$E$161)</f>
        <v/>
      </c>
      <c r="F20" s="26">
        <f>SUMIF($B$31:$B$161,$B20,$F$31:$F$161)</f>
        <v/>
      </c>
      <c r="G20" s="28">
        <f>IF(AND(N(D20)&gt;0,N(E20)&gt;N(D20)),"Booked &gt; calls?",IFERROR(E20/D20,""))</f>
        <v/>
      </c>
      <c r="H20" s="26">
        <f>IFERROR(C20/D20,"")</f>
        <v/>
      </c>
      <c r="I20" s="26">
        <f>IF(AND(N(C20)&gt;0,N(E20)=0),"No jobs",IFERROR(C20/E20,""))</f>
        <v/>
      </c>
      <c r="J20" s="26">
        <f>IFERROR(F20/E20,"")</f>
        <v/>
      </c>
      <c r="K20" s="29">
        <f>IF(ISNUMBER(G20),(G20-Benchmarks!$C$7)*100,"")</f>
        <v/>
      </c>
    </row>
    <row r="21">
      <c r="A21" s="45" t="inlineStr">
        <is>
          <t>Year</t>
        </is>
      </c>
      <c r="B21" s="46" t="inlineStr">
        <is>
          <t>Local Services Ads</t>
        </is>
      </c>
      <c r="C21" s="26">
        <f>SUMIF($B$31:$B$161,$B21,$C$31:$C$161)</f>
        <v/>
      </c>
      <c r="D21" s="27">
        <f>SUMIF($B$31:$B$161,$B21,$D$31:$D$161)</f>
        <v/>
      </c>
      <c r="E21" s="27">
        <f>SUMIF($B$31:$B$161,$B21,$E$31:$E$161)</f>
        <v/>
      </c>
      <c r="F21" s="26">
        <f>SUMIF($B$31:$B$161,$B21,$F$31:$F$161)</f>
        <v/>
      </c>
      <c r="G21" s="28">
        <f>IF(AND(N(D21)&gt;0,N(E21)&gt;N(D21)),"Booked &gt; calls?",IFERROR(E21/D21,""))</f>
        <v/>
      </c>
      <c r="H21" s="26">
        <f>IFERROR(C21/D21,"")</f>
        <v/>
      </c>
      <c r="I21" s="26">
        <f>IF(AND(N(C21)&gt;0,N(E21)=0),"No jobs",IFERROR(C21/E21,""))</f>
        <v/>
      </c>
      <c r="J21" s="26">
        <f>IFERROR(F21/E21,"")</f>
        <v/>
      </c>
      <c r="K21" s="29">
        <f>IF(ISNUMBER(G21),(G21-Benchmarks!$C$7)*100,"")</f>
        <v/>
      </c>
    </row>
    <row r="22">
      <c r="A22" s="45" t="inlineStr">
        <is>
          <t>Year</t>
        </is>
      </c>
      <c r="B22" s="46" t="inlineStr">
        <is>
          <t>Google Ads</t>
        </is>
      </c>
      <c r="C22" s="26">
        <f>SUMIF($B$31:$B$161,$B22,$C$31:$C$161)</f>
        <v/>
      </c>
      <c r="D22" s="27">
        <f>SUMIF($B$31:$B$161,$B22,$D$31:$D$161)</f>
        <v/>
      </c>
      <c r="E22" s="27">
        <f>SUMIF($B$31:$B$161,$B22,$E$31:$E$161)</f>
        <v/>
      </c>
      <c r="F22" s="26">
        <f>SUMIF($B$31:$B$161,$B22,$F$31:$F$161)</f>
        <v/>
      </c>
      <c r="G22" s="28">
        <f>IF(AND(N(D22)&gt;0,N(E22)&gt;N(D22)),"Booked &gt; calls?",IFERROR(E22/D22,""))</f>
        <v/>
      </c>
      <c r="H22" s="26">
        <f>IFERROR(C22/D22,"")</f>
        <v/>
      </c>
      <c r="I22" s="26">
        <f>IF(AND(N(C22)&gt;0,N(E22)=0),"No jobs",IFERROR(C22/E22,""))</f>
        <v/>
      </c>
      <c r="J22" s="26">
        <f>IFERROR(F22/E22,"")</f>
        <v/>
      </c>
      <c r="K22" s="29">
        <f>IF(ISNUMBER(G22),(G22-Benchmarks!$C$7)*100,"")</f>
        <v/>
      </c>
    </row>
    <row r="23">
      <c r="A23" s="45" t="inlineStr">
        <is>
          <t>Year</t>
        </is>
      </c>
      <c r="B23" s="46" t="inlineStr">
        <is>
          <t>Website and organic</t>
        </is>
      </c>
      <c r="C23" s="26">
        <f>SUMIF($B$31:$B$161,$B23,$C$31:$C$161)</f>
        <v/>
      </c>
      <c r="D23" s="27">
        <f>SUMIF($B$31:$B$161,$B23,$D$31:$D$161)</f>
        <v/>
      </c>
      <c r="E23" s="27">
        <f>SUMIF($B$31:$B$161,$B23,$E$31:$E$161)</f>
        <v/>
      </c>
      <c r="F23" s="26">
        <f>SUMIF($B$31:$B$161,$B23,$F$31:$F$161)</f>
        <v/>
      </c>
      <c r="G23" s="28">
        <f>IF(AND(N(D23)&gt;0,N(E23)&gt;N(D23)),"Booked &gt; calls?",IFERROR(E23/D23,""))</f>
        <v/>
      </c>
      <c r="H23" s="26">
        <f>IFERROR(C23/D23,"")</f>
        <v/>
      </c>
      <c r="I23" s="26">
        <f>IF(AND(N(C23)&gt;0,N(E23)=0),"No jobs",IFERROR(C23/E23,""))</f>
        <v/>
      </c>
      <c r="J23" s="26">
        <f>IFERROR(F23/E23,"")</f>
        <v/>
      </c>
      <c r="K23" s="29">
        <f>IF(ISNUMBER(G23),(G23-Benchmarks!$C$7)*100,"")</f>
        <v/>
      </c>
    </row>
    <row r="24">
      <c r="A24" s="45" t="inlineStr">
        <is>
          <t>Year</t>
        </is>
      </c>
      <c r="B24" s="46" t="inlineStr">
        <is>
          <t>Referral and repeat</t>
        </is>
      </c>
      <c r="C24" s="26">
        <f>SUMIF($B$31:$B$161,$B24,$C$31:$C$161)</f>
        <v/>
      </c>
      <c r="D24" s="27">
        <f>SUMIF($B$31:$B$161,$B24,$D$31:$D$161)</f>
        <v/>
      </c>
      <c r="E24" s="27">
        <f>SUMIF($B$31:$B$161,$B24,$E$31:$E$161)</f>
        <v/>
      </c>
      <c r="F24" s="26">
        <f>SUMIF($B$31:$B$161,$B24,$F$31:$F$161)</f>
        <v/>
      </c>
      <c r="G24" s="28">
        <f>IF(AND(N(D24)&gt;0,N(E24)&gt;N(D24)),"Booked &gt; calls?",IFERROR(E24/D24,""))</f>
        <v/>
      </c>
      <c r="H24" s="26">
        <f>IFERROR(C24/D24,"")</f>
        <v/>
      </c>
      <c r="I24" s="26">
        <f>IF(AND(N(C24)&gt;0,N(E24)=0),"No jobs",IFERROR(C24/E24,""))</f>
        <v/>
      </c>
      <c r="J24" s="26">
        <f>IFERROR(F24/E24,"")</f>
        <v/>
      </c>
      <c r="K24" s="29">
        <f>IF(ISNUMBER(G24),(G24-Benchmarks!$C$7)*100,"")</f>
        <v/>
      </c>
    </row>
    <row r="25">
      <c r="A25" s="45" t="inlineStr">
        <is>
          <t>Year</t>
        </is>
      </c>
      <c r="B25" s="46" t="inlineStr">
        <is>
          <t>Lead marketplaces</t>
        </is>
      </c>
      <c r="C25" s="26">
        <f>SUMIF($B$31:$B$161,$B25,$C$31:$C$161)</f>
        <v/>
      </c>
      <c r="D25" s="27">
        <f>SUMIF($B$31:$B$161,$B25,$D$31:$D$161)</f>
        <v/>
      </c>
      <c r="E25" s="27">
        <f>SUMIF($B$31:$B$161,$B25,$E$31:$E$161)</f>
        <v/>
      </c>
      <c r="F25" s="26">
        <f>SUMIF($B$31:$B$161,$B25,$F$31:$F$161)</f>
        <v/>
      </c>
      <c r="G25" s="28">
        <f>IF(AND(N(D25)&gt;0,N(E25)&gt;N(D25)),"Booked &gt; calls?",IFERROR(E25/D25,""))</f>
        <v/>
      </c>
      <c r="H25" s="26">
        <f>IFERROR(C25/D25,"")</f>
        <v/>
      </c>
      <c r="I25" s="26">
        <f>IF(AND(N(C25)&gt;0,N(E25)=0),"No jobs",IFERROR(C25/E25,""))</f>
        <v/>
      </c>
      <c r="J25" s="26">
        <f>IFERROR(F25/E25,"")</f>
        <v/>
      </c>
      <c r="K25" s="29">
        <f>IF(ISNUMBER(G25),(G25-Benchmarks!$C$7)*100,"")</f>
        <v/>
      </c>
    </row>
    <row r="26">
      <c r="A26" s="45" t="inlineStr">
        <is>
          <t>Year</t>
        </is>
      </c>
      <c r="B26" s="46" t="inlineStr">
        <is>
          <t>Other</t>
        </is>
      </c>
      <c r="C26" s="26">
        <f>SUMIF($B$31:$B$161,$B26,$C$31:$C$161)</f>
        <v/>
      </c>
      <c r="D26" s="27">
        <f>SUMIF($B$31:$B$161,$B26,$D$31:$D$161)</f>
        <v/>
      </c>
      <c r="E26" s="27">
        <f>SUMIF($B$31:$B$161,$B26,$E$31:$E$161)</f>
        <v/>
      </c>
      <c r="F26" s="26">
        <f>SUMIF($B$31:$B$161,$B26,$F$31:$F$161)</f>
        <v/>
      </c>
      <c r="G26" s="28">
        <f>IF(AND(N(D26)&gt;0,N(E26)&gt;N(D26)),"Booked &gt; calls?",IFERROR(E26/D26,""))</f>
        <v/>
      </c>
      <c r="H26" s="26">
        <f>IFERROR(C26/D26,"")</f>
        <v/>
      </c>
      <c r="I26" s="26">
        <f>IF(AND(N(C26)&gt;0,N(E26)=0),"No jobs",IFERROR(C26/E26,""))</f>
        <v/>
      </c>
      <c r="J26" s="26">
        <f>IFERROR(F26/E26,"")</f>
        <v/>
      </c>
      <c r="K26" s="29">
        <f>IF(ISNUMBER(G26),(G26-Benchmarks!$C$7)*100,"")</f>
        <v/>
      </c>
    </row>
    <row r="27">
      <c r="A27" s="45" t="inlineStr">
        <is>
          <t>Year</t>
        </is>
      </c>
      <c r="B27" s="46" t="inlineStr">
        <is>
          <t>Agency or marketing fee (spend only)</t>
        </is>
      </c>
      <c r="C27" s="26">
        <f>SUMIF($B$31:$B$161,$B27,$C$31:$C$161)</f>
        <v/>
      </c>
      <c r="D27" s="47" t="n"/>
      <c r="E27" s="47" t="n"/>
      <c r="F27" s="47" t="n"/>
      <c r="G27" s="21" t="inlineStr">
        <is>
          <t>Counted in Total</t>
        </is>
      </c>
    </row>
    <row r="28">
      <c r="A28" s="48" t="inlineStr">
        <is>
          <t>Year</t>
        </is>
      </c>
      <c r="B28" s="31" t="inlineStr">
        <is>
          <t>Total</t>
        </is>
      </c>
      <c r="C28" s="32">
        <f>SUMIF($B$31:$B$161,$B28,$C$31:$C$161)</f>
        <v/>
      </c>
      <c r="D28" s="33">
        <f>SUMIF($B$31:$B$161,$B28,$D$31:$D$161)</f>
        <v/>
      </c>
      <c r="E28" s="33">
        <f>SUMIF($B$31:$B$161,$B28,$E$31:$E$161)</f>
        <v/>
      </c>
      <c r="F28" s="32">
        <f>SUMIF($B$31:$B$161,$B28,$F$31:$F$161)</f>
        <v/>
      </c>
      <c r="G28" s="34">
        <f>IFERROR(E28/D28,"")</f>
        <v/>
      </c>
      <c r="H28" s="32">
        <f>IFERROR(C28/D28,"")</f>
        <v/>
      </c>
      <c r="I28" s="32">
        <f>IF(AND(N(C28)&gt;0,N(E28)=0),"No jobs",IFERROR(C28/E28,""))</f>
        <v/>
      </c>
      <c r="J28" s="32">
        <f>IFERROR(F28/E28,"")</f>
        <v/>
      </c>
      <c r="K28" s="35">
        <f>IF(ISNUMBER(G28),(G28-Benchmarks!$C$7)*100,"")</f>
        <v/>
      </c>
    </row>
    <row r="31" ht="22" customHeight="1">
      <c r="A31" s="49" t="inlineStr">
        <is>
          <t>January</t>
        </is>
      </c>
      <c r="B31" s="43" t="n"/>
      <c r="C31" s="43" t="n"/>
      <c r="D31" s="43" t="n"/>
      <c r="E31" s="43" t="n"/>
      <c r="F31" s="43" t="n"/>
      <c r="G31" s="43" t="n"/>
      <c r="H31" s="43" t="n"/>
      <c r="I31" s="43" t="n"/>
      <c r="J31" s="43" t="n"/>
      <c r="K31" s="43" t="n"/>
    </row>
    <row r="32">
      <c r="A32" s="45" t="inlineStr">
        <is>
          <t>Jan</t>
        </is>
      </c>
      <c r="B32" s="46" t="inlineStr">
        <is>
          <t>Google Business Profile / Maps</t>
        </is>
      </c>
      <c r="C32" s="50" t="n"/>
      <c r="D32" s="23" t="n"/>
      <c r="E32" s="23" t="n"/>
      <c r="F32" s="50" t="n"/>
      <c r="G32" s="28">
        <f>IF(AND(N(D32)&gt;0,N(E32)&gt;N(D32)),"Booked &gt; calls?",IFERROR(E32/D32,""))</f>
        <v/>
      </c>
      <c r="H32" s="26">
        <f>IFERROR(C32/D32,"")</f>
        <v/>
      </c>
      <c r="I32" s="26">
        <f>IF(AND(N(C32)&gt;0,N(E32)=0),"No jobs",IFERROR(C32/E32,""))</f>
        <v/>
      </c>
      <c r="J32" s="26">
        <f>IFERROR(F32/E32,"")</f>
        <v/>
      </c>
      <c r="K32" s="29">
        <f>IF(ISNUMBER(G32),(G32-Benchmarks!$C$7)*100,"")</f>
        <v/>
      </c>
    </row>
    <row r="33">
      <c r="A33" s="45" t="inlineStr">
        <is>
          <t>Jan</t>
        </is>
      </c>
      <c r="B33" s="46" t="inlineStr">
        <is>
          <t>Local Services Ads</t>
        </is>
      </c>
      <c r="C33" s="50" t="n"/>
      <c r="D33" s="23" t="n"/>
      <c r="E33" s="23" t="n"/>
      <c r="F33" s="50" t="n"/>
      <c r="G33" s="28">
        <f>IF(AND(N(D33)&gt;0,N(E33)&gt;N(D33)),"Booked &gt; calls?",IFERROR(E33/D33,""))</f>
        <v/>
      </c>
      <c r="H33" s="26">
        <f>IFERROR(C33/D33,"")</f>
        <v/>
      </c>
      <c r="I33" s="26">
        <f>IF(AND(N(C33)&gt;0,N(E33)=0),"No jobs",IFERROR(C33/E33,""))</f>
        <v/>
      </c>
      <c r="J33" s="26">
        <f>IFERROR(F33/E33,"")</f>
        <v/>
      </c>
      <c r="K33" s="29">
        <f>IF(ISNUMBER(G33),(G33-Benchmarks!$C$7)*100,"")</f>
        <v/>
      </c>
    </row>
    <row r="34">
      <c r="A34" s="45" t="inlineStr">
        <is>
          <t>Jan</t>
        </is>
      </c>
      <c r="B34" s="46" t="inlineStr">
        <is>
          <t>Google Ads</t>
        </is>
      </c>
      <c r="C34" s="50" t="n"/>
      <c r="D34" s="23" t="n"/>
      <c r="E34" s="23" t="n"/>
      <c r="F34" s="50" t="n"/>
      <c r="G34" s="28">
        <f>IF(AND(N(D34)&gt;0,N(E34)&gt;N(D34)),"Booked &gt; calls?",IFERROR(E34/D34,""))</f>
        <v/>
      </c>
      <c r="H34" s="26">
        <f>IFERROR(C34/D34,"")</f>
        <v/>
      </c>
      <c r="I34" s="26">
        <f>IF(AND(N(C34)&gt;0,N(E34)=0),"No jobs",IFERROR(C34/E34,""))</f>
        <v/>
      </c>
      <c r="J34" s="26">
        <f>IFERROR(F34/E34,"")</f>
        <v/>
      </c>
      <c r="K34" s="29">
        <f>IF(ISNUMBER(G34),(G34-Benchmarks!$C$7)*100,"")</f>
        <v/>
      </c>
    </row>
    <row r="35">
      <c r="A35" s="45" t="inlineStr">
        <is>
          <t>Jan</t>
        </is>
      </c>
      <c r="B35" s="46" t="inlineStr">
        <is>
          <t>Website and organic</t>
        </is>
      </c>
      <c r="C35" s="50" t="n"/>
      <c r="D35" s="23" t="n"/>
      <c r="E35" s="23" t="n"/>
      <c r="F35" s="50" t="n"/>
      <c r="G35" s="28">
        <f>IF(AND(N(D35)&gt;0,N(E35)&gt;N(D35)),"Booked &gt; calls?",IFERROR(E35/D35,""))</f>
        <v/>
      </c>
      <c r="H35" s="26">
        <f>IFERROR(C35/D35,"")</f>
        <v/>
      </c>
      <c r="I35" s="26">
        <f>IF(AND(N(C35)&gt;0,N(E35)=0),"No jobs",IFERROR(C35/E35,""))</f>
        <v/>
      </c>
      <c r="J35" s="26">
        <f>IFERROR(F35/E35,"")</f>
        <v/>
      </c>
      <c r="K35" s="29">
        <f>IF(ISNUMBER(G35),(G35-Benchmarks!$C$7)*100,"")</f>
        <v/>
      </c>
    </row>
    <row r="36">
      <c r="A36" s="45" t="inlineStr">
        <is>
          <t>Jan</t>
        </is>
      </c>
      <c r="B36" s="46" t="inlineStr">
        <is>
          <t>Referral and repeat</t>
        </is>
      </c>
      <c r="C36" s="50" t="n"/>
      <c r="D36" s="23" t="n"/>
      <c r="E36" s="23" t="n"/>
      <c r="F36" s="50" t="n"/>
      <c r="G36" s="28">
        <f>IF(AND(N(D36)&gt;0,N(E36)&gt;N(D36)),"Booked &gt; calls?",IFERROR(E36/D36,""))</f>
        <v/>
      </c>
      <c r="H36" s="26">
        <f>IFERROR(C36/D36,"")</f>
        <v/>
      </c>
      <c r="I36" s="26">
        <f>IF(AND(N(C36)&gt;0,N(E36)=0),"No jobs",IFERROR(C36/E36,""))</f>
        <v/>
      </c>
      <c r="J36" s="26">
        <f>IFERROR(F36/E36,"")</f>
        <v/>
      </c>
      <c r="K36" s="29">
        <f>IF(ISNUMBER(G36),(G36-Benchmarks!$C$7)*100,"")</f>
        <v/>
      </c>
    </row>
    <row r="37">
      <c r="A37" s="45" t="inlineStr">
        <is>
          <t>Jan</t>
        </is>
      </c>
      <c r="B37" s="46" t="inlineStr">
        <is>
          <t>Lead marketplaces</t>
        </is>
      </c>
      <c r="C37" s="50" t="n"/>
      <c r="D37" s="23" t="n"/>
      <c r="E37" s="23" t="n"/>
      <c r="F37" s="50" t="n"/>
      <c r="G37" s="28">
        <f>IF(AND(N(D37)&gt;0,N(E37)&gt;N(D37)),"Booked &gt; calls?",IFERROR(E37/D37,""))</f>
        <v/>
      </c>
      <c r="H37" s="26">
        <f>IFERROR(C37/D37,"")</f>
        <v/>
      </c>
      <c r="I37" s="26">
        <f>IF(AND(N(C37)&gt;0,N(E37)=0),"No jobs",IFERROR(C37/E37,""))</f>
        <v/>
      </c>
      <c r="J37" s="26">
        <f>IFERROR(F37/E37,"")</f>
        <v/>
      </c>
      <c r="K37" s="29">
        <f>IF(ISNUMBER(G37),(G37-Benchmarks!$C$7)*100,"")</f>
        <v/>
      </c>
    </row>
    <row r="38">
      <c r="A38" s="45" t="inlineStr">
        <is>
          <t>Jan</t>
        </is>
      </c>
      <c r="B38" s="46" t="inlineStr">
        <is>
          <t>Other</t>
        </is>
      </c>
      <c r="C38" s="50" t="n"/>
      <c r="D38" s="23" t="n"/>
      <c r="E38" s="23" t="n"/>
      <c r="F38" s="50" t="n"/>
      <c r="G38" s="28">
        <f>IF(AND(N(D38)&gt;0,N(E38)&gt;N(D38)),"Booked &gt; calls?",IFERROR(E38/D38,""))</f>
        <v/>
      </c>
      <c r="H38" s="26">
        <f>IFERROR(C38/D38,"")</f>
        <v/>
      </c>
      <c r="I38" s="26">
        <f>IF(AND(N(C38)&gt;0,N(E38)=0),"No jobs",IFERROR(C38/E38,""))</f>
        <v/>
      </c>
      <c r="J38" s="26">
        <f>IFERROR(F38/E38,"")</f>
        <v/>
      </c>
      <c r="K38" s="29">
        <f>IF(ISNUMBER(G38),(G38-Benchmarks!$C$7)*100,"")</f>
        <v/>
      </c>
    </row>
    <row r="39">
      <c r="A39" s="45" t="inlineStr">
        <is>
          <t>Jan</t>
        </is>
      </c>
      <c r="B39" s="46" t="inlineStr">
        <is>
          <t>Agency or marketing fee (spend only)</t>
        </is>
      </c>
      <c r="C39" s="50" t="n"/>
      <c r="D39" s="47" t="n"/>
      <c r="E39" s="47" t="n"/>
      <c r="F39" s="47" t="n"/>
      <c r="G39" s="21" t="inlineStr">
        <is>
          <t>Counted in Total</t>
        </is>
      </c>
    </row>
    <row r="40">
      <c r="A40" s="51" t="inlineStr">
        <is>
          <t>Jan</t>
        </is>
      </c>
      <c r="B40" s="52" t="inlineStr">
        <is>
          <t>Total</t>
        </is>
      </c>
      <c r="C40" s="32">
        <f>SUM(C32:C39)</f>
        <v/>
      </c>
      <c r="D40" s="33">
        <f>SUM(D32:D39)</f>
        <v/>
      </c>
      <c r="E40" s="33">
        <f>SUM(E32:E39)</f>
        <v/>
      </c>
      <c r="F40" s="32">
        <f>SUM(F32:F39)</f>
        <v/>
      </c>
      <c r="G40" s="34">
        <f>IFERROR(E40/D40,"")</f>
        <v/>
      </c>
      <c r="H40" s="32">
        <f>IFERROR(C40/D40,"")</f>
        <v/>
      </c>
      <c r="I40" s="32">
        <f>IF(AND(N(C40)&gt;0,N(E40)=0),"No jobs",IFERROR(C40/E40,""))</f>
        <v/>
      </c>
      <c r="J40" s="32">
        <f>IFERROR(F40/E40,"")</f>
        <v/>
      </c>
      <c r="K40" s="35">
        <f>IF(ISNUMBER(G40),(G40-Benchmarks!$C$7)*100,"")</f>
        <v/>
      </c>
    </row>
    <row r="42" ht="22" customHeight="1">
      <c r="A42" s="49" t="inlineStr">
        <is>
          <t>February</t>
        </is>
      </c>
      <c r="B42" s="43" t="n"/>
      <c r="C42" s="43" t="n"/>
      <c r="D42" s="43" t="n"/>
      <c r="E42" s="43" t="n"/>
      <c r="F42" s="43" t="n"/>
      <c r="G42" s="43" t="n"/>
      <c r="H42" s="43" t="n"/>
      <c r="I42" s="43" t="n"/>
      <c r="J42" s="43" t="n"/>
      <c r="K42" s="43" t="n"/>
    </row>
    <row r="43">
      <c r="A43" s="45" t="inlineStr">
        <is>
          <t>Feb</t>
        </is>
      </c>
      <c r="B43" s="46" t="inlineStr">
        <is>
          <t>Google Business Profile / Maps</t>
        </is>
      </c>
      <c r="C43" s="50" t="n"/>
      <c r="D43" s="23" t="n"/>
      <c r="E43" s="23" t="n"/>
      <c r="F43" s="50" t="n"/>
      <c r="G43" s="28">
        <f>IF(AND(N(D43)&gt;0,N(E43)&gt;N(D43)),"Booked &gt; calls?",IFERROR(E43/D43,""))</f>
        <v/>
      </c>
      <c r="H43" s="26">
        <f>IFERROR(C43/D43,"")</f>
        <v/>
      </c>
      <c r="I43" s="26">
        <f>IF(AND(N(C43)&gt;0,N(E43)=0),"No jobs",IFERROR(C43/E43,""))</f>
        <v/>
      </c>
      <c r="J43" s="26">
        <f>IFERROR(F43/E43,"")</f>
        <v/>
      </c>
      <c r="K43" s="29">
        <f>IF(ISNUMBER(G43),(G43-Benchmarks!$C$7)*100,"")</f>
        <v/>
      </c>
    </row>
    <row r="44">
      <c r="A44" s="45" t="inlineStr">
        <is>
          <t>Feb</t>
        </is>
      </c>
      <c r="B44" s="46" t="inlineStr">
        <is>
          <t>Local Services Ads</t>
        </is>
      </c>
      <c r="C44" s="50" t="n"/>
      <c r="D44" s="23" t="n"/>
      <c r="E44" s="23" t="n"/>
      <c r="F44" s="50" t="n"/>
      <c r="G44" s="28">
        <f>IF(AND(N(D44)&gt;0,N(E44)&gt;N(D44)),"Booked &gt; calls?",IFERROR(E44/D44,""))</f>
        <v/>
      </c>
      <c r="H44" s="26">
        <f>IFERROR(C44/D44,"")</f>
        <v/>
      </c>
      <c r="I44" s="26">
        <f>IF(AND(N(C44)&gt;0,N(E44)=0),"No jobs",IFERROR(C44/E44,""))</f>
        <v/>
      </c>
      <c r="J44" s="26">
        <f>IFERROR(F44/E44,"")</f>
        <v/>
      </c>
      <c r="K44" s="29">
        <f>IF(ISNUMBER(G44),(G44-Benchmarks!$C$7)*100,"")</f>
        <v/>
      </c>
    </row>
    <row r="45">
      <c r="A45" s="45" t="inlineStr">
        <is>
          <t>Feb</t>
        </is>
      </c>
      <c r="B45" s="46" t="inlineStr">
        <is>
          <t>Google Ads</t>
        </is>
      </c>
      <c r="C45" s="50" t="n"/>
      <c r="D45" s="23" t="n"/>
      <c r="E45" s="23" t="n"/>
      <c r="F45" s="50" t="n"/>
      <c r="G45" s="28">
        <f>IF(AND(N(D45)&gt;0,N(E45)&gt;N(D45)),"Booked &gt; calls?",IFERROR(E45/D45,""))</f>
        <v/>
      </c>
      <c r="H45" s="26">
        <f>IFERROR(C45/D45,"")</f>
        <v/>
      </c>
      <c r="I45" s="26">
        <f>IF(AND(N(C45)&gt;0,N(E45)=0),"No jobs",IFERROR(C45/E45,""))</f>
        <v/>
      </c>
      <c r="J45" s="26">
        <f>IFERROR(F45/E45,"")</f>
        <v/>
      </c>
      <c r="K45" s="29">
        <f>IF(ISNUMBER(G45),(G45-Benchmarks!$C$7)*100,"")</f>
        <v/>
      </c>
    </row>
    <row r="46">
      <c r="A46" s="45" t="inlineStr">
        <is>
          <t>Feb</t>
        </is>
      </c>
      <c r="B46" s="46" t="inlineStr">
        <is>
          <t>Website and organic</t>
        </is>
      </c>
      <c r="C46" s="50" t="n"/>
      <c r="D46" s="23" t="n"/>
      <c r="E46" s="23" t="n"/>
      <c r="F46" s="50" t="n"/>
      <c r="G46" s="28">
        <f>IF(AND(N(D46)&gt;0,N(E46)&gt;N(D46)),"Booked &gt; calls?",IFERROR(E46/D46,""))</f>
        <v/>
      </c>
      <c r="H46" s="26">
        <f>IFERROR(C46/D46,"")</f>
        <v/>
      </c>
      <c r="I46" s="26">
        <f>IF(AND(N(C46)&gt;0,N(E46)=0),"No jobs",IFERROR(C46/E46,""))</f>
        <v/>
      </c>
      <c r="J46" s="26">
        <f>IFERROR(F46/E46,"")</f>
        <v/>
      </c>
      <c r="K46" s="29">
        <f>IF(ISNUMBER(G46),(G46-Benchmarks!$C$7)*100,"")</f>
        <v/>
      </c>
    </row>
    <row r="47">
      <c r="A47" s="45" t="inlineStr">
        <is>
          <t>Feb</t>
        </is>
      </c>
      <c r="B47" s="46" t="inlineStr">
        <is>
          <t>Referral and repeat</t>
        </is>
      </c>
      <c r="C47" s="50" t="n"/>
      <c r="D47" s="23" t="n"/>
      <c r="E47" s="23" t="n"/>
      <c r="F47" s="50" t="n"/>
      <c r="G47" s="28">
        <f>IF(AND(N(D47)&gt;0,N(E47)&gt;N(D47)),"Booked &gt; calls?",IFERROR(E47/D47,""))</f>
        <v/>
      </c>
      <c r="H47" s="26">
        <f>IFERROR(C47/D47,"")</f>
        <v/>
      </c>
      <c r="I47" s="26">
        <f>IF(AND(N(C47)&gt;0,N(E47)=0),"No jobs",IFERROR(C47/E47,""))</f>
        <v/>
      </c>
      <c r="J47" s="26">
        <f>IFERROR(F47/E47,"")</f>
        <v/>
      </c>
      <c r="K47" s="29">
        <f>IF(ISNUMBER(G47),(G47-Benchmarks!$C$7)*100,"")</f>
        <v/>
      </c>
    </row>
    <row r="48">
      <c r="A48" s="45" t="inlineStr">
        <is>
          <t>Feb</t>
        </is>
      </c>
      <c r="B48" s="46" t="inlineStr">
        <is>
          <t>Lead marketplaces</t>
        </is>
      </c>
      <c r="C48" s="50" t="n"/>
      <c r="D48" s="23" t="n"/>
      <c r="E48" s="23" t="n"/>
      <c r="F48" s="50" t="n"/>
      <c r="G48" s="28">
        <f>IF(AND(N(D48)&gt;0,N(E48)&gt;N(D48)),"Booked &gt; calls?",IFERROR(E48/D48,""))</f>
        <v/>
      </c>
      <c r="H48" s="26">
        <f>IFERROR(C48/D48,"")</f>
        <v/>
      </c>
      <c r="I48" s="26">
        <f>IF(AND(N(C48)&gt;0,N(E48)=0),"No jobs",IFERROR(C48/E48,""))</f>
        <v/>
      </c>
      <c r="J48" s="26">
        <f>IFERROR(F48/E48,"")</f>
        <v/>
      </c>
      <c r="K48" s="29">
        <f>IF(ISNUMBER(G48),(G48-Benchmarks!$C$7)*100,"")</f>
        <v/>
      </c>
    </row>
    <row r="49">
      <c r="A49" s="45" t="inlineStr">
        <is>
          <t>Feb</t>
        </is>
      </c>
      <c r="B49" s="46" t="inlineStr">
        <is>
          <t>Other</t>
        </is>
      </c>
      <c r="C49" s="50" t="n"/>
      <c r="D49" s="23" t="n"/>
      <c r="E49" s="23" t="n"/>
      <c r="F49" s="50" t="n"/>
      <c r="G49" s="28">
        <f>IF(AND(N(D49)&gt;0,N(E49)&gt;N(D49)),"Booked &gt; calls?",IFERROR(E49/D49,""))</f>
        <v/>
      </c>
      <c r="H49" s="26">
        <f>IFERROR(C49/D49,"")</f>
        <v/>
      </c>
      <c r="I49" s="26">
        <f>IF(AND(N(C49)&gt;0,N(E49)=0),"No jobs",IFERROR(C49/E49,""))</f>
        <v/>
      </c>
      <c r="J49" s="26">
        <f>IFERROR(F49/E49,"")</f>
        <v/>
      </c>
      <c r="K49" s="29">
        <f>IF(ISNUMBER(G49),(G49-Benchmarks!$C$7)*100,"")</f>
        <v/>
      </c>
    </row>
    <row r="50">
      <c r="A50" s="45" t="inlineStr">
        <is>
          <t>Feb</t>
        </is>
      </c>
      <c r="B50" s="46" t="inlineStr">
        <is>
          <t>Agency or marketing fee (spend only)</t>
        </is>
      </c>
      <c r="C50" s="50" t="n"/>
      <c r="D50" s="47" t="n"/>
      <c r="E50" s="47" t="n"/>
      <c r="F50" s="47" t="n"/>
      <c r="G50" s="21" t="inlineStr">
        <is>
          <t>Counted in Total</t>
        </is>
      </c>
    </row>
    <row r="51">
      <c r="A51" s="51" t="inlineStr">
        <is>
          <t>Feb</t>
        </is>
      </c>
      <c r="B51" s="52" t="inlineStr">
        <is>
          <t>Total</t>
        </is>
      </c>
      <c r="C51" s="32">
        <f>SUM(C43:C50)</f>
        <v/>
      </c>
      <c r="D51" s="33">
        <f>SUM(D43:D50)</f>
        <v/>
      </c>
      <c r="E51" s="33">
        <f>SUM(E43:E50)</f>
        <v/>
      </c>
      <c r="F51" s="32">
        <f>SUM(F43:F50)</f>
        <v/>
      </c>
      <c r="G51" s="34">
        <f>IFERROR(E51/D51,"")</f>
        <v/>
      </c>
      <c r="H51" s="32">
        <f>IFERROR(C51/D51,"")</f>
        <v/>
      </c>
      <c r="I51" s="32">
        <f>IF(AND(N(C51)&gt;0,N(E51)=0),"No jobs",IFERROR(C51/E51,""))</f>
        <v/>
      </c>
      <c r="J51" s="32">
        <f>IFERROR(F51/E51,"")</f>
        <v/>
      </c>
      <c r="K51" s="35">
        <f>IF(ISNUMBER(G51),(G51-Benchmarks!$C$7)*100,"")</f>
        <v/>
      </c>
    </row>
    <row r="53" ht="22" customHeight="1">
      <c r="A53" s="49" t="inlineStr">
        <is>
          <t>March</t>
        </is>
      </c>
      <c r="B53" s="43" t="n"/>
      <c r="C53" s="43" t="n"/>
      <c r="D53" s="43" t="n"/>
      <c r="E53" s="43" t="n"/>
      <c r="F53" s="43" t="n"/>
      <c r="G53" s="43" t="n"/>
      <c r="H53" s="43" t="n"/>
      <c r="I53" s="43" t="n"/>
      <c r="J53" s="43" t="n"/>
      <c r="K53" s="43" t="n"/>
    </row>
    <row r="54">
      <c r="A54" s="45" t="inlineStr">
        <is>
          <t>Mar</t>
        </is>
      </c>
      <c r="B54" s="46" t="inlineStr">
        <is>
          <t>Google Business Profile / Maps</t>
        </is>
      </c>
      <c r="C54" s="50" t="n"/>
      <c r="D54" s="23" t="n"/>
      <c r="E54" s="23" t="n"/>
      <c r="F54" s="50" t="n"/>
      <c r="G54" s="28">
        <f>IF(AND(N(D54)&gt;0,N(E54)&gt;N(D54)),"Booked &gt; calls?",IFERROR(E54/D54,""))</f>
        <v/>
      </c>
      <c r="H54" s="26">
        <f>IFERROR(C54/D54,"")</f>
        <v/>
      </c>
      <c r="I54" s="26">
        <f>IF(AND(N(C54)&gt;0,N(E54)=0),"No jobs",IFERROR(C54/E54,""))</f>
        <v/>
      </c>
      <c r="J54" s="26">
        <f>IFERROR(F54/E54,"")</f>
        <v/>
      </c>
      <c r="K54" s="29">
        <f>IF(ISNUMBER(G54),(G54-Benchmarks!$C$7)*100,"")</f>
        <v/>
      </c>
    </row>
    <row r="55">
      <c r="A55" s="45" t="inlineStr">
        <is>
          <t>Mar</t>
        </is>
      </c>
      <c r="B55" s="46" t="inlineStr">
        <is>
          <t>Local Services Ads</t>
        </is>
      </c>
      <c r="C55" s="50" t="n"/>
      <c r="D55" s="23" t="n"/>
      <c r="E55" s="23" t="n"/>
      <c r="F55" s="50" t="n"/>
      <c r="G55" s="28">
        <f>IF(AND(N(D55)&gt;0,N(E55)&gt;N(D55)),"Booked &gt; calls?",IFERROR(E55/D55,""))</f>
        <v/>
      </c>
      <c r="H55" s="26">
        <f>IFERROR(C55/D55,"")</f>
        <v/>
      </c>
      <c r="I55" s="26">
        <f>IF(AND(N(C55)&gt;0,N(E55)=0),"No jobs",IFERROR(C55/E55,""))</f>
        <v/>
      </c>
      <c r="J55" s="26">
        <f>IFERROR(F55/E55,"")</f>
        <v/>
      </c>
      <c r="K55" s="29">
        <f>IF(ISNUMBER(G55),(G55-Benchmarks!$C$7)*100,"")</f>
        <v/>
      </c>
    </row>
    <row r="56">
      <c r="A56" s="45" t="inlineStr">
        <is>
          <t>Mar</t>
        </is>
      </c>
      <c r="B56" s="46" t="inlineStr">
        <is>
          <t>Google Ads</t>
        </is>
      </c>
      <c r="C56" s="50" t="n"/>
      <c r="D56" s="23" t="n"/>
      <c r="E56" s="23" t="n"/>
      <c r="F56" s="50" t="n"/>
      <c r="G56" s="28">
        <f>IF(AND(N(D56)&gt;0,N(E56)&gt;N(D56)),"Booked &gt; calls?",IFERROR(E56/D56,""))</f>
        <v/>
      </c>
      <c r="H56" s="26">
        <f>IFERROR(C56/D56,"")</f>
        <v/>
      </c>
      <c r="I56" s="26">
        <f>IF(AND(N(C56)&gt;0,N(E56)=0),"No jobs",IFERROR(C56/E56,""))</f>
        <v/>
      </c>
      <c r="J56" s="26">
        <f>IFERROR(F56/E56,"")</f>
        <v/>
      </c>
      <c r="K56" s="29">
        <f>IF(ISNUMBER(G56),(G56-Benchmarks!$C$7)*100,"")</f>
        <v/>
      </c>
    </row>
    <row r="57">
      <c r="A57" s="45" t="inlineStr">
        <is>
          <t>Mar</t>
        </is>
      </c>
      <c r="B57" s="46" t="inlineStr">
        <is>
          <t>Website and organic</t>
        </is>
      </c>
      <c r="C57" s="50" t="n"/>
      <c r="D57" s="23" t="n"/>
      <c r="E57" s="23" t="n"/>
      <c r="F57" s="50" t="n"/>
      <c r="G57" s="28">
        <f>IF(AND(N(D57)&gt;0,N(E57)&gt;N(D57)),"Booked &gt; calls?",IFERROR(E57/D57,""))</f>
        <v/>
      </c>
      <c r="H57" s="26">
        <f>IFERROR(C57/D57,"")</f>
        <v/>
      </c>
      <c r="I57" s="26">
        <f>IF(AND(N(C57)&gt;0,N(E57)=0),"No jobs",IFERROR(C57/E57,""))</f>
        <v/>
      </c>
      <c r="J57" s="26">
        <f>IFERROR(F57/E57,"")</f>
        <v/>
      </c>
      <c r="K57" s="29">
        <f>IF(ISNUMBER(G57),(G57-Benchmarks!$C$7)*100,"")</f>
        <v/>
      </c>
    </row>
    <row r="58">
      <c r="A58" s="45" t="inlineStr">
        <is>
          <t>Mar</t>
        </is>
      </c>
      <c r="B58" s="46" t="inlineStr">
        <is>
          <t>Referral and repeat</t>
        </is>
      </c>
      <c r="C58" s="50" t="n"/>
      <c r="D58" s="23" t="n"/>
      <c r="E58" s="23" t="n"/>
      <c r="F58" s="50" t="n"/>
      <c r="G58" s="28">
        <f>IF(AND(N(D58)&gt;0,N(E58)&gt;N(D58)),"Booked &gt; calls?",IFERROR(E58/D58,""))</f>
        <v/>
      </c>
      <c r="H58" s="26">
        <f>IFERROR(C58/D58,"")</f>
        <v/>
      </c>
      <c r="I58" s="26">
        <f>IF(AND(N(C58)&gt;0,N(E58)=0),"No jobs",IFERROR(C58/E58,""))</f>
        <v/>
      </c>
      <c r="J58" s="26">
        <f>IFERROR(F58/E58,"")</f>
        <v/>
      </c>
      <c r="K58" s="29">
        <f>IF(ISNUMBER(G58),(G58-Benchmarks!$C$7)*100,"")</f>
        <v/>
      </c>
    </row>
    <row r="59">
      <c r="A59" s="45" t="inlineStr">
        <is>
          <t>Mar</t>
        </is>
      </c>
      <c r="B59" s="46" t="inlineStr">
        <is>
          <t>Lead marketplaces</t>
        </is>
      </c>
      <c r="C59" s="50" t="n"/>
      <c r="D59" s="23" t="n"/>
      <c r="E59" s="23" t="n"/>
      <c r="F59" s="50" t="n"/>
      <c r="G59" s="28">
        <f>IF(AND(N(D59)&gt;0,N(E59)&gt;N(D59)),"Booked &gt; calls?",IFERROR(E59/D59,""))</f>
        <v/>
      </c>
      <c r="H59" s="26">
        <f>IFERROR(C59/D59,"")</f>
        <v/>
      </c>
      <c r="I59" s="26">
        <f>IF(AND(N(C59)&gt;0,N(E59)=0),"No jobs",IFERROR(C59/E59,""))</f>
        <v/>
      </c>
      <c r="J59" s="26">
        <f>IFERROR(F59/E59,"")</f>
        <v/>
      </c>
      <c r="K59" s="29">
        <f>IF(ISNUMBER(G59),(G59-Benchmarks!$C$7)*100,"")</f>
        <v/>
      </c>
    </row>
    <row r="60">
      <c r="A60" s="45" t="inlineStr">
        <is>
          <t>Mar</t>
        </is>
      </c>
      <c r="B60" s="46" t="inlineStr">
        <is>
          <t>Other</t>
        </is>
      </c>
      <c r="C60" s="50" t="n"/>
      <c r="D60" s="23" t="n"/>
      <c r="E60" s="23" t="n"/>
      <c r="F60" s="50" t="n"/>
      <c r="G60" s="28">
        <f>IF(AND(N(D60)&gt;0,N(E60)&gt;N(D60)),"Booked &gt; calls?",IFERROR(E60/D60,""))</f>
        <v/>
      </c>
      <c r="H60" s="26">
        <f>IFERROR(C60/D60,"")</f>
        <v/>
      </c>
      <c r="I60" s="26">
        <f>IF(AND(N(C60)&gt;0,N(E60)=0),"No jobs",IFERROR(C60/E60,""))</f>
        <v/>
      </c>
      <c r="J60" s="26">
        <f>IFERROR(F60/E60,"")</f>
        <v/>
      </c>
      <c r="K60" s="29">
        <f>IF(ISNUMBER(G60),(G60-Benchmarks!$C$7)*100,"")</f>
        <v/>
      </c>
    </row>
    <row r="61">
      <c r="A61" s="45" t="inlineStr">
        <is>
          <t>Mar</t>
        </is>
      </c>
      <c r="B61" s="46" t="inlineStr">
        <is>
          <t>Agency or marketing fee (spend only)</t>
        </is>
      </c>
      <c r="C61" s="50" t="n"/>
      <c r="D61" s="47" t="n"/>
      <c r="E61" s="47" t="n"/>
      <c r="F61" s="47" t="n"/>
      <c r="G61" s="21" t="inlineStr">
        <is>
          <t>Counted in Total</t>
        </is>
      </c>
    </row>
    <row r="62">
      <c r="A62" s="51" t="inlineStr">
        <is>
          <t>Mar</t>
        </is>
      </c>
      <c r="B62" s="52" t="inlineStr">
        <is>
          <t>Total</t>
        </is>
      </c>
      <c r="C62" s="32">
        <f>SUM(C54:C61)</f>
        <v/>
      </c>
      <c r="D62" s="33">
        <f>SUM(D54:D61)</f>
        <v/>
      </c>
      <c r="E62" s="33">
        <f>SUM(E54:E61)</f>
        <v/>
      </c>
      <c r="F62" s="32">
        <f>SUM(F54:F61)</f>
        <v/>
      </c>
      <c r="G62" s="34">
        <f>IFERROR(E62/D62,"")</f>
        <v/>
      </c>
      <c r="H62" s="32">
        <f>IFERROR(C62/D62,"")</f>
        <v/>
      </c>
      <c r="I62" s="32">
        <f>IF(AND(N(C62)&gt;0,N(E62)=0),"No jobs",IFERROR(C62/E62,""))</f>
        <v/>
      </c>
      <c r="J62" s="32">
        <f>IFERROR(F62/E62,"")</f>
        <v/>
      </c>
      <c r="K62" s="35">
        <f>IF(ISNUMBER(G62),(G62-Benchmarks!$C$7)*100,"")</f>
        <v/>
      </c>
    </row>
    <row r="64" ht="22" customHeight="1">
      <c r="A64" s="49" t="inlineStr">
        <is>
          <t>April</t>
        </is>
      </c>
      <c r="B64" s="43" t="n"/>
      <c r="C64" s="43" t="n"/>
      <c r="D64" s="43" t="n"/>
      <c r="E64" s="43" t="n"/>
      <c r="F64" s="43" t="n"/>
      <c r="G64" s="43" t="n"/>
      <c r="H64" s="43" t="n"/>
      <c r="I64" s="43" t="n"/>
      <c r="J64" s="43" t="n"/>
      <c r="K64" s="43" t="n"/>
    </row>
    <row r="65">
      <c r="A65" s="45" t="inlineStr">
        <is>
          <t>Apr</t>
        </is>
      </c>
      <c r="B65" s="46" t="inlineStr">
        <is>
          <t>Google Business Profile / Maps</t>
        </is>
      </c>
      <c r="C65" s="50" t="n"/>
      <c r="D65" s="23" t="n"/>
      <c r="E65" s="23" t="n"/>
      <c r="F65" s="50" t="n"/>
      <c r="G65" s="28">
        <f>IF(AND(N(D65)&gt;0,N(E65)&gt;N(D65)),"Booked &gt; calls?",IFERROR(E65/D65,""))</f>
        <v/>
      </c>
      <c r="H65" s="26">
        <f>IFERROR(C65/D65,"")</f>
        <v/>
      </c>
      <c r="I65" s="26">
        <f>IF(AND(N(C65)&gt;0,N(E65)=0),"No jobs",IFERROR(C65/E65,""))</f>
        <v/>
      </c>
      <c r="J65" s="26">
        <f>IFERROR(F65/E65,"")</f>
        <v/>
      </c>
      <c r="K65" s="29">
        <f>IF(ISNUMBER(G65),(G65-Benchmarks!$C$7)*100,"")</f>
        <v/>
      </c>
    </row>
    <row r="66">
      <c r="A66" s="45" t="inlineStr">
        <is>
          <t>Apr</t>
        </is>
      </c>
      <c r="B66" s="46" t="inlineStr">
        <is>
          <t>Local Services Ads</t>
        </is>
      </c>
      <c r="C66" s="50" t="n"/>
      <c r="D66" s="23" t="n"/>
      <c r="E66" s="23" t="n"/>
      <c r="F66" s="50" t="n"/>
      <c r="G66" s="28">
        <f>IF(AND(N(D66)&gt;0,N(E66)&gt;N(D66)),"Booked &gt; calls?",IFERROR(E66/D66,""))</f>
        <v/>
      </c>
      <c r="H66" s="26">
        <f>IFERROR(C66/D66,"")</f>
        <v/>
      </c>
      <c r="I66" s="26">
        <f>IF(AND(N(C66)&gt;0,N(E66)=0),"No jobs",IFERROR(C66/E66,""))</f>
        <v/>
      </c>
      <c r="J66" s="26">
        <f>IFERROR(F66/E66,"")</f>
        <v/>
      </c>
      <c r="K66" s="29">
        <f>IF(ISNUMBER(G66),(G66-Benchmarks!$C$7)*100,"")</f>
        <v/>
      </c>
    </row>
    <row r="67">
      <c r="A67" s="45" t="inlineStr">
        <is>
          <t>Apr</t>
        </is>
      </c>
      <c r="B67" s="46" t="inlineStr">
        <is>
          <t>Google Ads</t>
        </is>
      </c>
      <c r="C67" s="50" t="n"/>
      <c r="D67" s="23" t="n"/>
      <c r="E67" s="23" t="n"/>
      <c r="F67" s="50" t="n"/>
      <c r="G67" s="28">
        <f>IF(AND(N(D67)&gt;0,N(E67)&gt;N(D67)),"Booked &gt; calls?",IFERROR(E67/D67,""))</f>
        <v/>
      </c>
      <c r="H67" s="26">
        <f>IFERROR(C67/D67,"")</f>
        <v/>
      </c>
      <c r="I67" s="26">
        <f>IF(AND(N(C67)&gt;0,N(E67)=0),"No jobs",IFERROR(C67/E67,""))</f>
        <v/>
      </c>
      <c r="J67" s="26">
        <f>IFERROR(F67/E67,"")</f>
        <v/>
      </c>
      <c r="K67" s="29">
        <f>IF(ISNUMBER(G67),(G67-Benchmarks!$C$7)*100,"")</f>
        <v/>
      </c>
    </row>
    <row r="68">
      <c r="A68" s="45" t="inlineStr">
        <is>
          <t>Apr</t>
        </is>
      </c>
      <c r="B68" s="46" t="inlineStr">
        <is>
          <t>Website and organic</t>
        </is>
      </c>
      <c r="C68" s="50" t="n"/>
      <c r="D68" s="23" t="n"/>
      <c r="E68" s="23" t="n"/>
      <c r="F68" s="50" t="n"/>
      <c r="G68" s="28">
        <f>IF(AND(N(D68)&gt;0,N(E68)&gt;N(D68)),"Booked &gt; calls?",IFERROR(E68/D68,""))</f>
        <v/>
      </c>
      <c r="H68" s="26">
        <f>IFERROR(C68/D68,"")</f>
        <v/>
      </c>
      <c r="I68" s="26">
        <f>IF(AND(N(C68)&gt;0,N(E68)=0),"No jobs",IFERROR(C68/E68,""))</f>
        <v/>
      </c>
      <c r="J68" s="26">
        <f>IFERROR(F68/E68,"")</f>
        <v/>
      </c>
      <c r="K68" s="29">
        <f>IF(ISNUMBER(G68),(G68-Benchmarks!$C$7)*100,"")</f>
        <v/>
      </c>
    </row>
    <row r="69">
      <c r="A69" s="45" t="inlineStr">
        <is>
          <t>Apr</t>
        </is>
      </c>
      <c r="B69" s="46" t="inlineStr">
        <is>
          <t>Referral and repeat</t>
        </is>
      </c>
      <c r="C69" s="50" t="n"/>
      <c r="D69" s="23" t="n"/>
      <c r="E69" s="23" t="n"/>
      <c r="F69" s="50" t="n"/>
      <c r="G69" s="28">
        <f>IF(AND(N(D69)&gt;0,N(E69)&gt;N(D69)),"Booked &gt; calls?",IFERROR(E69/D69,""))</f>
        <v/>
      </c>
      <c r="H69" s="26">
        <f>IFERROR(C69/D69,"")</f>
        <v/>
      </c>
      <c r="I69" s="26">
        <f>IF(AND(N(C69)&gt;0,N(E69)=0),"No jobs",IFERROR(C69/E69,""))</f>
        <v/>
      </c>
      <c r="J69" s="26">
        <f>IFERROR(F69/E69,"")</f>
        <v/>
      </c>
      <c r="K69" s="29">
        <f>IF(ISNUMBER(G69),(G69-Benchmarks!$C$7)*100,"")</f>
        <v/>
      </c>
    </row>
    <row r="70">
      <c r="A70" s="45" t="inlineStr">
        <is>
          <t>Apr</t>
        </is>
      </c>
      <c r="B70" s="46" t="inlineStr">
        <is>
          <t>Lead marketplaces</t>
        </is>
      </c>
      <c r="C70" s="50" t="n"/>
      <c r="D70" s="23" t="n"/>
      <c r="E70" s="23" t="n"/>
      <c r="F70" s="50" t="n"/>
      <c r="G70" s="28">
        <f>IF(AND(N(D70)&gt;0,N(E70)&gt;N(D70)),"Booked &gt; calls?",IFERROR(E70/D70,""))</f>
        <v/>
      </c>
      <c r="H70" s="26">
        <f>IFERROR(C70/D70,"")</f>
        <v/>
      </c>
      <c r="I70" s="26">
        <f>IF(AND(N(C70)&gt;0,N(E70)=0),"No jobs",IFERROR(C70/E70,""))</f>
        <v/>
      </c>
      <c r="J70" s="26">
        <f>IFERROR(F70/E70,"")</f>
        <v/>
      </c>
      <c r="K70" s="29">
        <f>IF(ISNUMBER(G70),(G70-Benchmarks!$C$7)*100,"")</f>
        <v/>
      </c>
    </row>
    <row r="71">
      <c r="A71" s="45" t="inlineStr">
        <is>
          <t>Apr</t>
        </is>
      </c>
      <c r="B71" s="46" t="inlineStr">
        <is>
          <t>Other</t>
        </is>
      </c>
      <c r="C71" s="50" t="n"/>
      <c r="D71" s="23" t="n"/>
      <c r="E71" s="23" t="n"/>
      <c r="F71" s="50" t="n"/>
      <c r="G71" s="28">
        <f>IF(AND(N(D71)&gt;0,N(E71)&gt;N(D71)),"Booked &gt; calls?",IFERROR(E71/D71,""))</f>
        <v/>
      </c>
      <c r="H71" s="26">
        <f>IFERROR(C71/D71,"")</f>
        <v/>
      </c>
      <c r="I71" s="26">
        <f>IF(AND(N(C71)&gt;0,N(E71)=0),"No jobs",IFERROR(C71/E71,""))</f>
        <v/>
      </c>
      <c r="J71" s="26">
        <f>IFERROR(F71/E71,"")</f>
        <v/>
      </c>
      <c r="K71" s="29">
        <f>IF(ISNUMBER(G71),(G71-Benchmarks!$C$7)*100,"")</f>
        <v/>
      </c>
    </row>
    <row r="72">
      <c r="A72" s="45" t="inlineStr">
        <is>
          <t>Apr</t>
        </is>
      </c>
      <c r="B72" s="46" t="inlineStr">
        <is>
          <t>Agency or marketing fee (spend only)</t>
        </is>
      </c>
      <c r="C72" s="50" t="n"/>
      <c r="D72" s="47" t="n"/>
      <c r="E72" s="47" t="n"/>
      <c r="F72" s="47" t="n"/>
      <c r="G72" s="21" t="inlineStr">
        <is>
          <t>Counted in Total</t>
        </is>
      </c>
    </row>
    <row r="73">
      <c r="A73" s="51" t="inlineStr">
        <is>
          <t>Apr</t>
        </is>
      </c>
      <c r="B73" s="52" t="inlineStr">
        <is>
          <t>Total</t>
        </is>
      </c>
      <c r="C73" s="32">
        <f>SUM(C65:C72)</f>
        <v/>
      </c>
      <c r="D73" s="33">
        <f>SUM(D65:D72)</f>
        <v/>
      </c>
      <c r="E73" s="33">
        <f>SUM(E65:E72)</f>
        <v/>
      </c>
      <c r="F73" s="32">
        <f>SUM(F65:F72)</f>
        <v/>
      </c>
      <c r="G73" s="34">
        <f>IFERROR(E73/D73,"")</f>
        <v/>
      </c>
      <c r="H73" s="32">
        <f>IFERROR(C73/D73,"")</f>
        <v/>
      </c>
      <c r="I73" s="32">
        <f>IF(AND(N(C73)&gt;0,N(E73)=0),"No jobs",IFERROR(C73/E73,""))</f>
        <v/>
      </c>
      <c r="J73" s="32">
        <f>IFERROR(F73/E73,"")</f>
        <v/>
      </c>
      <c r="K73" s="35">
        <f>IF(ISNUMBER(G73),(G73-Benchmarks!$C$7)*100,"")</f>
        <v/>
      </c>
    </row>
    <row r="75" ht="22" customHeight="1">
      <c r="A75" s="49" t="inlineStr">
        <is>
          <t>May</t>
        </is>
      </c>
      <c r="B75" s="43" t="n"/>
      <c r="C75" s="43" t="n"/>
      <c r="D75" s="43" t="n"/>
      <c r="E75" s="43" t="n"/>
      <c r="F75" s="43" t="n"/>
      <c r="G75" s="43" t="n"/>
      <c r="H75" s="43" t="n"/>
      <c r="I75" s="43" t="n"/>
      <c r="J75" s="43" t="n"/>
      <c r="K75" s="43" t="n"/>
    </row>
    <row r="76">
      <c r="A76" s="45" t="inlineStr">
        <is>
          <t>May</t>
        </is>
      </c>
      <c r="B76" s="46" t="inlineStr">
        <is>
          <t>Google Business Profile / Maps</t>
        </is>
      </c>
      <c r="C76" s="50" t="n"/>
      <c r="D76" s="23" t="n"/>
      <c r="E76" s="23" t="n"/>
      <c r="F76" s="50" t="n"/>
      <c r="G76" s="28">
        <f>IF(AND(N(D76)&gt;0,N(E76)&gt;N(D76)),"Booked &gt; calls?",IFERROR(E76/D76,""))</f>
        <v/>
      </c>
      <c r="H76" s="26">
        <f>IFERROR(C76/D76,"")</f>
        <v/>
      </c>
      <c r="I76" s="26">
        <f>IF(AND(N(C76)&gt;0,N(E76)=0),"No jobs",IFERROR(C76/E76,""))</f>
        <v/>
      </c>
      <c r="J76" s="26">
        <f>IFERROR(F76/E76,"")</f>
        <v/>
      </c>
      <c r="K76" s="29">
        <f>IF(ISNUMBER(G76),(G76-Benchmarks!$C$7)*100,"")</f>
        <v/>
      </c>
    </row>
    <row r="77">
      <c r="A77" s="45" t="inlineStr">
        <is>
          <t>May</t>
        </is>
      </c>
      <c r="B77" s="46" t="inlineStr">
        <is>
          <t>Local Services Ads</t>
        </is>
      </c>
      <c r="C77" s="50" t="n"/>
      <c r="D77" s="23" t="n"/>
      <c r="E77" s="23" t="n"/>
      <c r="F77" s="50" t="n"/>
      <c r="G77" s="28">
        <f>IF(AND(N(D77)&gt;0,N(E77)&gt;N(D77)),"Booked &gt; calls?",IFERROR(E77/D77,""))</f>
        <v/>
      </c>
      <c r="H77" s="26">
        <f>IFERROR(C77/D77,"")</f>
        <v/>
      </c>
      <c r="I77" s="26">
        <f>IF(AND(N(C77)&gt;0,N(E77)=0),"No jobs",IFERROR(C77/E77,""))</f>
        <v/>
      </c>
      <c r="J77" s="26">
        <f>IFERROR(F77/E77,"")</f>
        <v/>
      </c>
      <c r="K77" s="29">
        <f>IF(ISNUMBER(G77),(G77-Benchmarks!$C$7)*100,"")</f>
        <v/>
      </c>
    </row>
    <row r="78">
      <c r="A78" s="45" t="inlineStr">
        <is>
          <t>May</t>
        </is>
      </c>
      <c r="B78" s="46" t="inlineStr">
        <is>
          <t>Google Ads</t>
        </is>
      </c>
      <c r="C78" s="50" t="n"/>
      <c r="D78" s="23" t="n"/>
      <c r="E78" s="23" t="n"/>
      <c r="F78" s="50" t="n"/>
      <c r="G78" s="28">
        <f>IF(AND(N(D78)&gt;0,N(E78)&gt;N(D78)),"Booked &gt; calls?",IFERROR(E78/D78,""))</f>
        <v/>
      </c>
      <c r="H78" s="26">
        <f>IFERROR(C78/D78,"")</f>
        <v/>
      </c>
      <c r="I78" s="26">
        <f>IF(AND(N(C78)&gt;0,N(E78)=0),"No jobs",IFERROR(C78/E78,""))</f>
        <v/>
      </c>
      <c r="J78" s="26">
        <f>IFERROR(F78/E78,"")</f>
        <v/>
      </c>
      <c r="K78" s="29">
        <f>IF(ISNUMBER(G78),(G78-Benchmarks!$C$7)*100,"")</f>
        <v/>
      </c>
    </row>
    <row r="79">
      <c r="A79" s="45" t="inlineStr">
        <is>
          <t>May</t>
        </is>
      </c>
      <c r="B79" s="46" t="inlineStr">
        <is>
          <t>Website and organic</t>
        </is>
      </c>
      <c r="C79" s="50" t="n"/>
      <c r="D79" s="23" t="n"/>
      <c r="E79" s="23" t="n"/>
      <c r="F79" s="50" t="n"/>
      <c r="G79" s="28">
        <f>IF(AND(N(D79)&gt;0,N(E79)&gt;N(D79)),"Booked &gt; calls?",IFERROR(E79/D79,""))</f>
        <v/>
      </c>
      <c r="H79" s="26">
        <f>IFERROR(C79/D79,"")</f>
        <v/>
      </c>
      <c r="I79" s="26">
        <f>IF(AND(N(C79)&gt;0,N(E79)=0),"No jobs",IFERROR(C79/E79,""))</f>
        <v/>
      </c>
      <c r="J79" s="26">
        <f>IFERROR(F79/E79,"")</f>
        <v/>
      </c>
      <c r="K79" s="29">
        <f>IF(ISNUMBER(G79),(G79-Benchmarks!$C$7)*100,"")</f>
        <v/>
      </c>
    </row>
    <row r="80">
      <c r="A80" s="45" t="inlineStr">
        <is>
          <t>May</t>
        </is>
      </c>
      <c r="B80" s="46" t="inlineStr">
        <is>
          <t>Referral and repeat</t>
        </is>
      </c>
      <c r="C80" s="50" t="n"/>
      <c r="D80" s="23" t="n"/>
      <c r="E80" s="23" t="n"/>
      <c r="F80" s="50" t="n"/>
      <c r="G80" s="28">
        <f>IF(AND(N(D80)&gt;0,N(E80)&gt;N(D80)),"Booked &gt; calls?",IFERROR(E80/D80,""))</f>
        <v/>
      </c>
      <c r="H80" s="26">
        <f>IFERROR(C80/D80,"")</f>
        <v/>
      </c>
      <c r="I80" s="26">
        <f>IF(AND(N(C80)&gt;0,N(E80)=0),"No jobs",IFERROR(C80/E80,""))</f>
        <v/>
      </c>
      <c r="J80" s="26">
        <f>IFERROR(F80/E80,"")</f>
        <v/>
      </c>
      <c r="K80" s="29">
        <f>IF(ISNUMBER(G80),(G80-Benchmarks!$C$7)*100,"")</f>
        <v/>
      </c>
    </row>
    <row r="81">
      <c r="A81" s="45" t="inlineStr">
        <is>
          <t>May</t>
        </is>
      </c>
      <c r="B81" s="46" t="inlineStr">
        <is>
          <t>Lead marketplaces</t>
        </is>
      </c>
      <c r="C81" s="50" t="n"/>
      <c r="D81" s="23" t="n"/>
      <c r="E81" s="23" t="n"/>
      <c r="F81" s="50" t="n"/>
      <c r="G81" s="28">
        <f>IF(AND(N(D81)&gt;0,N(E81)&gt;N(D81)),"Booked &gt; calls?",IFERROR(E81/D81,""))</f>
        <v/>
      </c>
      <c r="H81" s="26">
        <f>IFERROR(C81/D81,"")</f>
        <v/>
      </c>
      <c r="I81" s="26">
        <f>IF(AND(N(C81)&gt;0,N(E81)=0),"No jobs",IFERROR(C81/E81,""))</f>
        <v/>
      </c>
      <c r="J81" s="26">
        <f>IFERROR(F81/E81,"")</f>
        <v/>
      </c>
      <c r="K81" s="29">
        <f>IF(ISNUMBER(G81),(G81-Benchmarks!$C$7)*100,"")</f>
        <v/>
      </c>
    </row>
    <row r="82">
      <c r="A82" s="45" t="inlineStr">
        <is>
          <t>May</t>
        </is>
      </c>
      <c r="B82" s="46" t="inlineStr">
        <is>
          <t>Other</t>
        </is>
      </c>
      <c r="C82" s="50" t="n"/>
      <c r="D82" s="23" t="n"/>
      <c r="E82" s="23" t="n"/>
      <c r="F82" s="50" t="n"/>
      <c r="G82" s="28">
        <f>IF(AND(N(D82)&gt;0,N(E82)&gt;N(D82)),"Booked &gt; calls?",IFERROR(E82/D82,""))</f>
        <v/>
      </c>
      <c r="H82" s="26">
        <f>IFERROR(C82/D82,"")</f>
        <v/>
      </c>
      <c r="I82" s="26">
        <f>IF(AND(N(C82)&gt;0,N(E82)=0),"No jobs",IFERROR(C82/E82,""))</f>
        <v/>
      </c>
      <c r="J82" s="26">
        <f>IFERROR(F82/E82,"")</f>
        <v/>
      </c>
      <c r="K82" s="29">
        <f>IF(ISNUMBER(G82),(G82-Benchmarks!$C$7)*100,"")</f>
        <v/>
      </c>
    </row>
    <row r="83">
      <c r="A83" s="45" t="inlineStr">
        <is>
          <t>May</t>
        </is>
      </c>
      <c r="B83" s="46" t="inlineStr">
        <is>
          <t>Agency or marketing fee (spend only)</t>
        </is>
      </c>
      <c r="C83" s="50" t="n"/>
      <c r="D83" s="47" t="n"/>
      <c r="E83" s="47" t="n"/>
      <c r="F83" s="47" t="n"/>
      <c r="G83" s="21" t="inlineStr">
        <is>
          <t>Counted in Total</t>
        </is>
      </c>
    </row>
    <row r="84">
      <c r="A84" s="51" t="inlineStr">
        <is>
          <t>May</t>
        </is>
      </c>
      <c r="B84" s="52" t="inlineStr">
        <is>
          <t>Total</t>
        </is>
      </c>
      <c r="C84" s="32">
        <f>SUM(C76:C83)</f>
        <v/>
      </c>
      <c r="D84" s="33">
        <f>SUM(D76:D83)</f>
        <v/>
      </c>
      <c r="E84" s="33">
        <f>SUM(E76:E83)</f>
        <v/>
      </c>
      <c r="F84" s="32">
        <f>SUM(F76:F83)</f>
        <v/>
      </c>
      <c r="G84" s="34">
        <f>IFERROR(E84/D84,"")</f>
        <v/>
      </c>
      <c r="H84" s="32">
        <f>IFERROR(C84/D84,"")</f>
        <v/>
      </c>
      <c r="I84" s="32">
        <f>IF(AND(N(C84)&gt;0,N(E84)=0),"No jobs",IFERROR(C84/E84,""))</f>
        <v/>
      </c>
      <c r="J84" s="32">
        <f>IFERROR(F84/E84,"")</f>
        <v/>
      </c>
      <c r="K84" s="35">
        <f>IF(ISNUMBER(G84),(G84-Benchmarks!$C$7)*100,"")</f>
        <v/>
      </c>
    </row>
    <row r="86" ht="22" customHeight="1">
      <c r="A86" s="49" t="inlineStr">
        <is>
          <t>June</t>
        </is>
      </c>
      <c r="B86" s="43" t="n"/>
      <c r="C86" s="43" t="n"/>
      <c r="D86" s="43" t="n"/>
      <c r="E86" s="43" t="n"/>
      <c r="F86" s="43" t="n"/>
      <c r="G86" s="43" t="n"/>
      <c r="H86" s="43" t="n"/>
      <c r="I86" s="43" t="n"/>
      <c r="J86" s="43" t="n"/>
      <c r="K86" s="43" t="n"/>
    </row>
    <row r="87">
      <c r="A87" s="45" t="inlineStr">
        <is>
          <t>Jun</t>
        </is>
      </c>
      <c r="B87" s="46" t="inlineStr">
        <is>
          <t>Google Business Profile / Maps</t>
        </is>
      </c>
      <c r="C87" s="50" t="n"/>
      <c r="D87" s="23" t="n"/>
      <c r="E87" s="23" t="n"/>
      <c r="F87" s="50" t="n"/>
      <c r="G87" s="28">
        <f>IF(AND(N(D87)&gt;0,N(E87)&gt;N(D87)),"Booked &gt; calls?",IFERROR(E87/D87,""))</f>
        <v/>
      </c>
      <c r="H87" s="26">
        <f>IFERROR(C87/D87,"")</f>
        <v/>
      </c>
      <c r="I87" s="26">
        <f>IF(AND(N(C87)&gt;0,N(E87)=0),"No jobs",IFERROR(C87/E87,""))</f>
        <v/>
      </c>
      <c r="J87" s="26">
        <f>IFERROR(F87/E87,"")</f>
        <v/>
      </c>
      <c r="K87" s="29">
        <f>IF(ISNUMBER(G87),(G87-Benchmarks!$C$7)*100,"")</f>
        <v/>
      </c>
    </row>
    <row r="88">
      <c r="A88" s="45" t="inlineStr">
        <is>
          <t>Jun</t>
        </is>
      </c>
      <c r="B88" s="46" t="inlineStr">
        <is>
          <t>Local Services Ads</t>
        </is>
      </c>
      <c r="C88" s="50" t="n"/>
      <c r="D88" s="23" t="n"/>
      <c r="E88" s="23" t="n"/>
      <c r="F88" s="50" t="n"/>
      <c r="G88" s="28">
        <f>IF(AND(N(D88)&gt;0,N(E88)&gt;N(D88)),"Booked &gt; calls?",IFERROR(E88/D88,""))</f>
        <v/>
      </c>
      <c r="H88" s="26">
        <f>IFERROR(C88/D88,"")</f>
        <v/>
      </c>
      <c r="I88" s="26">
        <f>IF(AND(N(C88)&gt;0,N(E88)=0),"No jobs",IFERROR(C88/E88,""))</f>
        <v/>
      </c>
      <c r="J88" s="26">
        <f>IFERROR(F88/E88,"")</f>
        <v/>
      </c>
      <c r="K88" s="29">
        <f>IF(ISNUMBER(G88),(G88-Benchmarks!$C$7)*100,"")</f>
        <v/>
      </c>
    </row>
    <row r="89">
      <c r="A89" s="45" t="inlineStr">
        <is>
          <t>Jun</t>
        </is>
      </c>
      <c r="B89" s="46" t="inlineStr">
        <is>
          <t>Google Ads</t>
        </is>
      </c>
      <c r="C89" s="50" t="n"/>
      <c r="D89" s="23" t="n"/>
      <c r="E89" s="23" t="n"/>
      <c r="F89" s="50" t="n"/>
      <c r="G89" s="28">
        <f>IF(AND(N(D89)&gt;0,N(E89)&gt;N(D89)),"Booked &gt; calls?",IFERROR(E89/D89,""))</f>
        <v/>
      </c>
      <c r="H89" s="26">
        <f>IFERROR(C89/D89,"")</f>
        <v/>
      </c>
      <c r="I89" s="26">
        <f>IF(AND(N(C89)&gt;0,N(E89)=0),"No jobs",IFERROR(C89/E89,""))</f>
        <v/>
      </c>
      <c r="J89" s="26">
        <f>IFERROR(F89/E89,"")</f>
        <v/>
      </c>
      <c r="K89" s="29">
        <f>IF(ISNUMBER(G89),(G89-Benchmarks!$C$7)*100,"")</f>
        <v/>
      </c>
    </row>
    <row r="90">
      <c r="A90" s="45" t="inlineStr">
        <is>
          <t>Jun</t>
        </is>
      </c>
      <c r="B90" s="46" t="inlineStr">
        <is>
          <t>Website and organic</t>
        </is>
      </c>
      <c r="C90" s="50" t="n"/>
      <c r="D90" s="23" t="n"/>
      <c r="E90" s="23" t="n"/>
      <c r="F90" s="50" t="n"/>
      <c r="G90" s="28">
        <f>IF(AND(N(D90)&gt;0,N(E90)&gt;N(D90)),"Booked &gt; calls?",IFERROR(E90/D90,""))</f>
        <v/>
      </c>
      <c r="H90" s="26">
        <f>IFERROR(C90/D90,"")</f>
        <v/>
      </c>
      <c r="I90" s="26">
        <f>IF(AND(N(C90)&gt;0,N(E90)=0),"No jobs",IFERROR(C90/E90,""))</f>
        <v/>
      </c>
      <c r="J90" s="26">
        <f>IFERROR(F90/E90,"")</f>
        <v/>
      </c>
      <c r="K90" s="29">
        <f>IF(ISNUMBER(G90),(G90-Benchmarks!$C$7)*100,"")</f>
        <v/>
      </c>
    </row>
    <row r="91">
      <c r="A91" s="45" t="inlineStr">
        <is>
          <t>Jun</t>
        </is>
      </c>
      <c r="B91" s="46" t="inlineStr">
        <is>
          <t>Referral and repeat</t>
        </is>
      </c>
      <c r="C91" s="50" t="n"/>
      <c r="D91" s="23" t="n"/>
      <c r="E91" s="23" t="n"/>
      <c r="F91" s="50" t="n"/>
      <c r="G91" s="28">
        <f>IF(AND(N(D91)&gt;0,N(E91)&gt;N(D91)),"Booked &gt; calls?",IFERROR(E91/D91,""))</f>
        <v/>
      </c>
      <c r="H91" s="26">
        <f>IFERROR(C91/D91,"")</f>
        <v/>
      </c>
      <c r="I91" s="26">
        <f>IF(AND(N(C91)&gt;0,N(E91)=0),"No jobs",IFERROR(C91/E91,""))</f>
        <v/>
      </c>
      <c r="J91" s="26">
        <f>IFERROR(F91/E91,"")</f>
        <v/>
      </c>
      <c r="K91" s="29">
        <f>IF(ISNUMBER(G91),(G91-Benchmarks!$C$7)*100,"")</f>
        <v/>
      </c>
    </row>
    <row r="92">
      <c r="A92" s="45" t="inlineStr">
        <is>
          <t>Jun</t>
        </is>
      </c>
      <c r="B92" s="46" t="inlineStr">
        <is>
          <t>Lead marketplaces</t>
        </is>
      </c>
      <c r="C92" s="50" t="n"/>
      <c r="D92" s="23" t="n"/>
      <c r="E92" s="23" t="n"/>
      <c r="F92" s="50" t="n"/>
      <c r="G92" s="28">
        <f>IF(AND(N(D92)&gt;0,N(E92)&gt;N(D92)),"Booked &gt; calls?",IFERROR(E92/D92,""))</f>
        <v/>
      </c>
      <c r="H92" s="26">
        <f>IFERROR(C92/D92,"")</f>
        <v/>
      </c>
      <c r="I92" s="26">
        <f>IF(AND(N(C92)&gt;0,N(E92)=0),"No jobs",IFERROR(C92/E92,""))</f>
        <v/>
      </c>
      <c r="J92" s="26">
        <f>IFERROR(F92/E92,"")</f>
        <v/>
      </c>
      <c r="K92" s="29">
        <f>IF(ISNUMBER(G92),(G92-Benchmarks!$C$7)*100,"")</f>
        <v/>
      </c>
    </row>
    <row r="93">
      <c r="A93" s="45" t="inlineStr">
        <is>
          <t>Jun</t>
        </is>
      </c>
      <c r="B93" s="46" t="inlineStr">
        <is>
          <t>Other</t>
        </is>
      </c>
      <c r="C93" s="50" t="n"/>
      <c r="D93" s="23" t="n"/>
      <c r="E93" s="23" t="n"/>
      <c r="F93" s="50" t="n"/>
      <c r="G93" s="28">
        <f>IF(AND(N(D93)&gt;0,N(E93)&gt;N(D93)),"Booked &gt; calls?",IFERROR(E93/D93,""))</f>
        <v/>
      </c>
      <c r="H93" s="26">
        <f>IFERROR(C93/D93,"")</f>
        <v/>
      </c>
      <c r="I93" s="26">
        <f>IF(AND(N(C93)&gt;0,N(E93)=0),"No jobs",IFERROR(C93/E93,""))</f>
        <v/>
      </c>
      <c r="J93" s="26">
        <f>IFERROR(F93/E93,"")</f>
        <v/>
      </c>
      <c r="K93" s="29">
        <f>IF(ISNUMBER(G93),(G93-Benchmarks!$C$7)*100,"")</f>
        <v/>
      </c>
    </row>
    <row r="94">
      <c r="A94" s="45" t="inlineStr">
        <is>
          <t>Jun</t>
        </is>
      </c>
      <c r="B94" s="46" t="inlineStr">
        <is>
          <t>Agency or marketing fee (spend only)</t>
        </is>
      </c>
      <c r="C94" s="50" t="n"/>
      <c r="D94" s="47" t="n"/>
      <c r="E94" s="47" t="n"/>
      <c r="F94" s="47" t="n"/>
      <c r="G94" s="21" t="inlineStr">
        <is>
          <t>Counted in Total</t>
        </is>
      </c>
    </row>
    <row r="95">
      <c r="A95" s="51" t="inlineStr">
        <is>
          <t>Jun</t>
        </is>
      </c>
      <c r="B95" s="52" t="inlineStr">
        <is>
          <t>Total</t>
        </is>
      </c>
      <c r="C95" s="32">
        <f>SUM(C87:C94)</f>
        <v/>
      </c>
      <c r="D95" s="33">
        <f>SUM(D87:D94)</f>
        <v/>
      </c>
      <c r="E95" s="33">
        <f>SUM(E87:E94)</f>
        <v/>
      </c>
      <c r="F95" s="32">
        <f>SUM(F87:F94)</f>
        <v/>
      </c>
      <c r="G95" s="34">
        <f>IFERROR(E95/D95,"")</f>
        <v/>
      </c>
      <c r="H95" s="32">
        <f>IFERROR(C95/D95,"")</f>
        <v/>
      </c>
      <c r="I95" s="32">
        <f>IF(AND(N(C95)&gt;0,N(E95)=0),"No jobs",IFERROR(C95/E95,""))</f>
        <v/>
      </c>
      <c r="J95" s="32">
        <f>IFERROR(F95/E95,"")</f>
        <v/>
      </c>
      <c r="K95" s="35">
        <f>IF(ISNUMBER(G95),(G95-Benchmarks!$C$7)*100,"")</f>
        <v/>
      </c>
    </row>
    <row r="97" ht="22" customHeight="1">
      <c r="A97" s="49" t="inlineStr">
        <is>
          <t>July</t>
        </is>
      </c>
      <c r="B97" s="43" t="n"/>
      <c r="C97" s="43" t="n"/>
      <c r="D97" s="43" t="n"/>
      <c r="E97" s="43" t="n"/>
      <c r="F97" s="43" t="n"/>
      <c r="G97" s="43" t="n"/>
      <c r="H97" s="43" t="n"/>
      <c r="I97" s="43" t="n"/>
      <c r="J97" s="43" t="n"/>
      <c r="K97" s="43" t="n"/>
    </row>
    <row r="98">
      <c r="A98" s="45" t="inlineStr">
        <is>
          <t>Jul</t>
        </is>
      </c>
      <c r="B98" s="46" t="inlineStr">
        <is>
          <t>Google Business Profile / Maps</t>
        </is>
      </c>
      <c r="C98" s="50" t="n"/>
      <c r="D98" s="23" t="n"/>
      <c r="E98" s="23" t="n"/>
      <c r="F98" s="50" t="n"/>
      <c r="G98" s="28">
        <f>IF(AND(N(D98)&gt;0,N(E98)&gt;N(D98)),"Booked &gt; calls?",IFERROR(E98/D98,""))</f>
        <v/>
      </c>
      <c r="H98" s="26">
        <f>IFERROR(C98/D98,"")</f>
        <v/>
      </c>
      <c r="I98" s="26">
        <f>IF(AND(N(C98)&gt;0,N(E98)=0),"No jobs",IFERROR(C98/E98,""))</f>
        <v/>
      </c>
      <c r="J98" s="26">
        <f>IFERROR(F98/E98,"")</f>
        <v/>
      </c>
      <c r="K98" s="29">
        <f>IF(ISNUMBER(G98),(G98-Benchmarks!$C$7)*100,"")</f>
        <v/>
      </c>
    </row>
    <row r="99">
      <c r="A99" s="45" t="inlineStr">
        <is>
          <t>Jul</t>
        </is>
      </c>
      <c r="B99" s="46" t="inlineStr">
        <is>
          <t>Local Services Ads</t>
        </is>
      </c>
      <c r="C99" s="50" t="n"/>
      <c r="D99" s="23" t="n"/>
      <c r="E99" s="23" t="n"/>
      <c r="F99" s="50" t="n"/>
      <c r="G99" s="28">
        <f>IF(AND(N(D99)&gt;0,N(E99)&gt;N(D99)),"Booked &gt; calls?",IFERROR(E99/D99,""))</f>
        <v/>
      </c>
      <c r="H99" s="26">
        <f>IFERROR(C99/D99,"")</f>
        <v/>
      </c>
      <c r="I99" s="26">
        <f>IF(AND(N(C99)&gt;0,N(E99)=0),"No jobs",IFERROR(C99/E99,""))</f>
        <v/>
      </c>
      <c r="J99" s="26">
        <f>IFERROR(F99/E99,"")</f>
        <v/>
      </c>
      <c r="K99" s="29">
        <f>IF(ISNUMBER(G99),(G99-Benchmarks!$C$7)*100,"")</f>
        <v/>
      </c>
    </row>
    <row r="100">
      <c r="A100" s="45" t="inlineStr">
        <is>
          <t>Jul</t>
        </is>
      </c>
      <c r="B100" s="46" t="inlineStr">
        <is>
          <t>Google Ads</t>
        </is>
      </c>
      <c r="C100" s="50" t="n"/>
      <c r="D100" s="23" t="n"/>
      <c r="E100" s="23" t="n"/>
      <c r="F100" s="50" t="n"/>
      <c r="G100" s="28">
        <f>IF(AND(N(D100)&gt;0,N(E100)&gt;N(D100)),"Booked &gt; calls?",IFERROR(E100/D100,""))</f>
        <v/>
      </c>
      <c r="H100" s="26">
        <f>IFERROR(C100/D100,"")</f>
        <v/>
      </c>
      <c r="I100" s="26">
        <f>IF(AND(N(C100)&gt;0,N(E100)=0),"No jobs",IFERROR(C100/E100,""))</f>
        <v/>
      </c>
      <c r="J100" s="26">
        <f>IFERROR(F100/E100,"")</f>
        <v/>
      </c>
      <c r="K100" s="29">
        <f>IF(ISNUMBER(G100),(G100-Benchmarks!$C$7)*100,"")</f>
        <v/>
      </c>
    </row>
    <row r="101">
      <c r="A101" s="45" t="inlineStr">
        <is>
          <t>Jul</t>
        </is>
      </c>
      <c r="B101" s="46" t="inlineStr">
        <is>
          <t>Website and organic</t>
        </is>
      </c>
      <c r="C101" s="50" t="n"/>
      <c r="D101" s="23" t="n"/>
      <c r="E101" s="23" t="n"/>
      <c r="F101" s="50" t="n"/>
      <c r="G101" s="28">
        <f>IF(AND(N(D101)&gt;0,N(E101)&gt;N(D101)),"Booked &gt; calls?",IFERROR(E101/D101,""))</f>
        <v/>
      </c>
      <c r="H101" s="26">
        <f>IFERROR(C101/D101,"")</f>
        <v/>
      </c>
      <c r="I101" s="26">
        <f>IF(AND(N(C101)&gt;0,N(E101)=0),"No jobs",IFERROR(C101/E101,""))</f>
        <v/>
      </c>
      <c r="J101" s="26">
        <f>IFERROR(F101/E101,"")</f>
        <v/>
      </c>
      <c r="K101" s="29">
        <f>IF(ISNUMBER(G101),(G101-Benchmarks!$C$7)*100,"")</f>
        <v/>
      </c>
    </row>
    <row r="102">
      <c r="A102" s="45" t="inlineStr">
        <is>
          <t>Jul</t>
        </is>
      </c>
      <c r="B102" s="46" t="inlineStr">
        <is>
          <t>Referral and repeat</t>
        </is>
      </c>
      <c r="C102" s="50" t="n"/>
      <c r="D102" s="23" t="n"/>
      <c r="E102" s="23" t="n"/>
      <c r="F102" s="50" t="n"/>
      <c r="G102" s="28">
        <f>IF(AND(N(D102)&gt;0,N(E102)&gt;N(D102)),"Booked &gt; calls?",IFERROR(E102/D102,""))</f>
        <v/>
      </c>
      <c r="H102" s="26">
        <f>IFERROR(C102/D102,"")</f>
        <v/>
      </c>
      <c r="I102" s="26">
        <f>IF(AND(N(C102)&gt;0,N(E102)=0),"No jobs",IFERROR(C102/E102,""))</f>
        <v/>
      </c>
      <c r="J102" s="26">
        <f>IFERROR(F102/E102,"")</f>
        <v/>
      </c>
      <c r="K102" s="29">
        <f>IF(ISNUMBER(G102),(G102-Benchmarks!$C$7)*100,"")</f>
        <v/>
      </c>
    </row>
    <row r="103">
      <c r="A103" s="45" t="inlineStr">
        <is>
          <t>Jul</t>
        </is>
      </c>
      <c r="B103" s="46" t="inlineStr">
        <is>
          <t>Lead marketplaces</t>
        </is>
      </c>
      <c r="C103" s="50" t="n"/>
      <c r="D103" s="23" t="n"/>
      <c r="E103" s="23" t="n"/>
      <c r="F103" s="50" t="n"/>
      <c r="G103" s="28">
        <f>IF(AND(N(D103)&gt;0,N(E103)&gt;N(D103)),"Booked &gt; calls?",IFERROR(E103/D103,""))</f>
        <v/>
      </c>
      <c r="H103" s="26">
        <f>IFERROR(C103/D103,"")</f>
        <v/>
      </c>
      <c r="I103" s="26">
        <f>IF(AND(N(C103)&gt;0,N(E103)=0),"No jobs",IFERROR(C103/E103,""))</f>
        <v/>
      </c>
      <c r="J103" s="26">
        <f>IFERROR(F103/E103,"")</f>
        <v/>
      </c>
      <c r="K103" s="29">
        <f>IF(ISNUMBER(G103),(G103-Benchmarks!$C$7)*100,"")</f>
        <v/>
      </c>
    </row>
    <row r="104">
      <c r="A104" s="45" t="inlineStr">
        <is>
          <t>Jul</t>
        </is>
      </c>
      <c r="B104" s="46" t="inlineStr">
        <is>
          <t>Other</t>
        </is>
      </c>
      <c r="C104" s="50" t="n"/>
      <c r="D104" s="23" t="n"/>
      <c r="E104" s="23" t="n"/>
      <c r="F104" s="50" t="n"/>
      <c r="G104" s="28">
        <f>IF(AND(N(D104)&gt;0,N(E104)&gt;N(D104)),"Booked &gt; calls?",IFERROR(E104/D104,""))</f>
        <v/>
      </c>
      <c r="H104" s="26">
        <f>IFERROR(C104/D104,"")</f>
        <v/>
      </c>
      <c r="I104" s="26">
        <f>IF(AND(N(C104)&gt;0,N(E104)=0),"No jobs",IFERROR(C104/E104,""))</f>
        <v/>
      </c>
      <c r="J104" s="26">
        <f>IFERROR(F104/E104,"")</f>
        <v/>
      </c>
      <c r="K104" s="29">
        <f>IF(ISNUMBER(G104),(G104-Benchmarks!$C$7)*100,"")</f>
        <v/>
      </c>
    </row>
    <row r="105">
      <c r="A105" s="45" t="inlineStr">
        <is>
          <t>Jul</t>
        </is>
      </c>
      <c r="B105" s="46" t="inlineStr">
        <is>
          <t>Agency or marketing fee (spend only)</t>
        </is>
      </c>
      <c r="C105" s="50" t="n"/>
      <c r="D105" s="47" t="n"/>
      <c r="E105" s="47" t="n"/>
      <c r="F105" s="47" t="n"/>
      <c r="G105" s="21" t="inlineStr">
        <is>
          <t>Counted in Total</t>
        </is>
      </c>
    </row>
    <row r="106">
      <c r="A106" s="51" t="inlineStr">
        <is>
          <t>Jul</t>
        </is>
      </c>
      <c r="B106" s="52" t="inlineStr">
        <is>
          <t>Total</t>
        </is>
      </c>
      <c r="C106" s="32">
        <f>SUM(C98:C105)</f>
        <v/>
      </c>
      <c r="D106" s="33">
        <f>SUM(D98:D105)</f>
        <v/>
      </c>
      <c r="E106" s="33">
        <f>SUM(E98:E105)</f>
        <v/>
      </c>
      <c r="F106" s="32">
        <f>SUM(F98:F105)</f>
        <v/>
      </c>
      <c r="G106" s="34">
        <f>IFERROR(E106/D106,"")</f>
        <v/>
      </c>
      <c r="H106" s="32">
        <f>IFERROR(C106/D106,"")</f>
        <v/>
      </c>
      <c r="I106" s="32">
        <f>IF(AND(N(C106)&gt;0,N(E106)=0),"No jobs",IFERROR(C106/E106,""))</f>
        <v/>
      </c>
      <c r="J106" s="32">
        <f>IFERROR(F106/E106,"")</f>
        <v/>
      </c>
      <c r="K106" s="35">
        <f>IF(ISNUMBER(G106),(G106-Benchmarks!$C$7)*100,"")</f>
        <v/>
      </c>
    </row>
    <row r="108" ht="22" customHeight="1">
      <c r="A108" s="49" t="inlineStr">
        <is>
          <t>August</t>
        </is>
      </c>
      <c r="B108" s="43" t="n"/>
      <c r="C108" s="43" t="n"/>
      <c r="D108" s="43" t="n"/>
      <c r="E108" s="43" t="n"/>
      <c r="F108" s="43" t="n"/>
      <c r="G108" s="43" t="n"/>
      <c r="H108" s="43" t="n"/>
      <c r="I108" s="43" t="n"/>
      <c r="J108" s="43" t="n"/>
      <c r="K108" s="43" t="n"/>
    </row>
    <row r="109">
      <c r="A109" s="45" t="inlineStr">
        <is>
          <t>Aug</t>
        </is>
      </c>
      <c r="B109" s="46" t="inlineStr">
        <is>
          <t>Google Business Profile / Maps</t>
        </is>
      </c>
      <c r="C109" s="50" t="n"/>
      <c r="D109" s="23" t="n"/>
      <c r="E109" s="23" t="n"/>
      <c r="F109" s="50" t="n"/>
      <c r="G109" s="28">
        <f>IF(AND(N(D109)&gt;0,N(E109)&gt;N(D109)),"Booked &gt; calls?",IFERROR(E109/D109,""))</f>
        <v/>
      </c>
      <c r="H109" s="26">
        <f>IFERROR(C109/D109,"")</f>
        <v/>
      </c>
      <c r="I109" s="26">
        <f>IF(AND(N(C109)&gt;0,N(E109)=0),"No jobs",IFERROR(C109/E109,""))</f>
        <v/>
      </c>
      <c r="J109" s="26">
        <f>IFERROR(F109/E109,"")</f>
        <v/>
      </c>
      <c r="K109" s="29">
        <f>IF(ISNUMBER(G109),(G109-Benchmarks!$C$7)*100,"")</f>
        <v/>
      </c>
    </row>
    <row r="110">
      <c r="A110" s="45" t="inlineStr">
        <is>
          <t>Aug</t>
        </is>
      </c>
      <c r="B110" s="46" t="inlineStr">
        <is>
          <t>Local Services Ads</t>
        </is>
      </c>
      <c r="C110" s="50" t="n"/>
      <c r="D110" s="23" t="n"/>
      <c r="E110" s="23" t="n"/>
      <c r="F110" s="50" t="n"/>
      <c r="G110" s="28">
        <f>IF(AND(N(D110)&gt;0,N(E110)&gt;N(D110)),"Booked &gt; calls?",IFERROR(E110/D110,""))</f>
        <v/>
      </c>
      <c r="H110" s="26">
        <f>IFERROR(C110/D110,"")</f>
        <v/>
      </c>
      <c r="I110" s="26">
        <f>IF(AND(N(C110)&gt;0,N(E110)=0),"No jobs",IFERROR(C110/E110,""))</f>
        <v/>
      </c>
      <c r="J110" s="26">
        <f>IFERROR(F110/E110,"")</f>
        <v/>
      </c>
      <c r="K110" s="29">
        <f>IF(ISNUMBER(G110),(G110-Benchmarks!$C$7)*100,"")</f>
        <v/>
      </c>
    </row>
    <row r="111">
      <c r="A111" s="45" t="inlineStr">
        <is>
          <t>Aug</t>
        </is>
      </c>
      <c r="B111" s="46" t="inlineStr">
        <is>
          <t>Google Ads</t>
        </is>
      </c>
      <c r="C111" s="50" t="n"/>
      <c r="D111" s="23" t="n"/>
      <c r="E111" s="23" t="n"/>
      <c r="F111" s="50" t="n"/>
      <c r="G111" s="28">
        <f>IF(AND(N(D111)&gt;0,N(E111)&gt;N(D111)),"Booked &gt; calls?",IFERROR(E111/D111,""))</f>
        <v/>
      </c>
      <c r="H111" s="26">
        <f>IFERROR(C111/D111,"")</f>
        <v/>
      </c>
      <c r="I111" s="26">
        <f>IF(AND(N(C111)&gt;0,N(E111)=0),"No jobs",IFERROR(C111/E111,""))</f>
        <v/>
      </c>
      <c r="J111" s="26">
        <f>IFERROR(F111/E111,"")</f>
        <v/>
      </c>
      <c r="K111" s="29">
        <f>IF(ISNUMBER(G111),(G111-Benchmarks!$C$7)*100,"")</f>
        <v/>
      </c>
    </row>
    <row r="112">
      <c r="A112" s="45" t="inlineStr">
        <is>
          <t>Aug</t>
        </is>
      </c>
      <c r="B112" s="46" t="inlineStr">
        <is>
          <t>Website and organic</t>
        </is>
      </c>
      <c r="C112" s="50" t="n"/>
      <c r="D112" s="23" t="n"/>
      <c r="E112" s="23" t="n"/>
      <c r="F112" s="50" t="n"/>
      <c r="G112" s="28">
        <f>IF(AND(N(D112)&gt;0,N(E112)&gt;N(D112)),"Booked &gt; calls?",IFERROR(E112/D112,""))</f>
        <v/>
      </c>
      <c r="H112" s="26">
        <f>IFERROR(C112/D112,"")</f>
        <v/>
      </c>
      <c r="I112" s="26">
        <f>IF(AND(N(C112)&gt;0,N(E112)=0),"No jobs",IFERROR(C112/E112,""))</f>
        <v/>
      </c>
      <c r="J112" s="26">
        <f>IFERROR(F112/E112,"")</f>
        <v/>
      </c>
      <c r="K112" s="29">
        <f>IF(ISNUMBER(G112),(G112-Benchmarks!$C$7)*100,"")</f>
        <v/>
      </c>
    </row>
    <row r="113">
      <c r="A113" s="45" t="inlineStr">
        <is>
          <t>Aug</t>
        </is>
      </c>
      <c r="B113" s="46" t="inlineStr">
        <is>
          <t>Referral and repeat</t>
        </is>
      </c>
      <c r="C113" s="50" t="n"/>
      <c r="D113" s="23" t="n"/>
      <c r="E113" s="23" t="n"/>
      <c r="F113" s="50" t="n"/>
      <c r="G113" s="28">
        <f>IF(AND(N(D113)&gt;0,N(E113)&gt;N(D113)),"Booked &gt; calls?",IFERROR(E113/D113,""))</f>
        <v/>
      </c>
      <c r="H113" s="26">
        <f>IFERROR(C113/D113,"")</f>
        <v/>
      </c>
      <c r="I113" s="26">
        <f>IF(AND(N(C113)&gt;0,N(E113)=0),"No jobs",IFERROR(C113/E113,""))</f>
        <v/>
      </c>
      <c r="J113" s="26">
        <f>IFERROR(F113/E113,"")</f>
        <v/>
      </c>
      <c r="K113" s="29">
        <f>IF(ISNUMBER(G113),(G113-Benchmarks!$C$7)*100,"")</f>
        <v/>
      </c>
    </row>
    <row r="114">
      <c r="A114" s="45" t="inlineStr">
        <is>
          <t>Aug</t>
        </is>
      </c>
      <c r="B114" s="46" t="inlineStr">
        <is>
          <t>Lead marketplaces</t>
        </is>
      </c>
      <c r="C114" s="50" t="n"/>
      <c r="D114" s="23" t="n"/>
      <c r="E114" s="23" t="n"/>
      <c r="F114" s="50" t="n"/>
      <c r="G114" s="28">
        <f>IF(AND(N(D114)&gt;0,N(E114)&gt;N(D114)),"Booked &gt; calls?",IFERROR(E114/D114,""))</f>
        <v/>
      </c>
      <c r="H114" s="26">
        <f>IFERROR(C114/D114,"")</f>
        <v/>
      </c>
      <c r="I114" s="26">
        <f>IF(AND(N(C114)&gt;0,N(E114)=0),"No jobs",IFERROR(C114/E114,""))</f>
        <v/>
      </c>
      <c r="J114" s="26">
        <f>IFERROR(F114/E114,"")</f>
        <v/>
      </c>
      <c r="K114" s="29">
        <f>IF(ISNUMBER(G114),(G114-Benchmarks!$C$7)*100,"")</f>
        <v/>
      </c>
    </row>
    <row r="115">
      <c r="A115" s="45" t="inlineStr">
        <is>
          <t>Aug</t>
        </is>
      </c>
      <c r="B115" s="46" t="inlineStr">
        <is>
          <t>Other</t>
        </is>
      </c>
      <c r="C115" s="50" t="n"/>
      <c r="D115" s="23" t="n"/>
      <c r="E115" s="23" t="n"/>
      <c r="F115" s="50" t="n"/>
      <c r="G115" s="28">
        <f>IF(AND(N(D115)&gt;0,N(E115)&gt;N(D115)),"Booked &gt; calls?",IFERROR(E115/D115,""))</f>
        <v/>
      </c>
      <c r="H115" s="26">
        <f>IFERROR(C115/D115,"")</f>
        <v/>
      </c>
      <c r="I115" s="26">
        <f>IF(AND(N(C115)&gt;0,N(E115)=0),"No jobs",IFERROR(C115/E115,""))</f>
        <v/>
      </c>
      <c r="J115" s="26">
        <f>IFERROR(F115/E115,"")</f>
        <v/>
      </c>
      <c r="K115" s="29">
        <f>IF(ISNUMBER(G115),(G115-Benchmarks!$C$7)*100,"")</f>
        <v/>
      </c>
    </row>
    <row r="116">
      <c r="A116" s="45" t="inlineStr">
        <is>
          <t>Aug</t>
        </is>
      </c>
      <c r="B116" s="46" t="inlineStr">
        <is>
          <t>Agency or marketing fee (spend only)</t>
        </is>
      </c>
      <c r="C116" s="50" t="n"/>
      <c r="D116" s="47" t="n"/>
      <c r="E116" s="47" t="n"/>
      <c r="F116" s="47" t="n"/>
      <c r="G116" s="21" t="inlineStr">
        <is>
          <t>Counted in Total</t>
        </is>
      </c>
    </row>
    <row r="117">
      <c r="A117" s="51" t="inlineStr">
        <is>
          <t>Aug</t>
        </is>
      </c>
      <c r="B117" s="52" t="inlineStr">
        <is>
          <t>Total</t>
        </is>
      </c>
      <c r="C117" s="32">
        <f>SUM(C109:C116)</f>
        <v/>
      </c>
      <c r="D117" s="33">
        <f>SUM(D109:D116)</f>
        <v/>
      </c>
      <c r="E117" s="33">
        <f>SUM(E109:E116)</f>
        <v/>
      </c>
      <c r="F117" s="32">
        <f>SUM(F109:F116)</f>
        <v/>
      </c>
      <c r="G117" s="34">
        <f>IFERROR(E117/D117,"")</f>
        <v/>
      </c>
      <c r="H117" s="32">
        <f>IFERROR(C117/D117,"")</f>
        <v/>
      </c>
      <c r="I117" s="32">
        <f>IF(AND(N(C117)&gt;0,N(E117)=0),"No jobs",IFERROR(C117/E117,""))</f>
        <v/>
      </c>
      <c r="J117" s="32">
        <f>IFERROR(F117/E117,"")</f>
        <v/>
      </c>
      <c r="K117" s="35">
        <f>IF(ISNUMBER(G117),(G117-Benchmarks!$C$7)*100,"")</f>
        <v/>
      </c>
    </row>
    <row r="119" ht="22" customHeight="1">
      <c r="A119" s="49" t="inlineStr">
        <is>
          <t>September</t>
        </is>
      </c>
      <c r="B119" s="43" t="n"/>
      <c r="C119" s="43" t="n"/>
      <c r="D119" s="43" t="n"/>
      <c r="E119" s="43" t="n"/>
      <c r="F119" s="43" t="n"/>
      <c r="G119" s="43" t="n"/>
      <c r="H119" s="43" t="n"/>
      <c r="I119" s="43" t="n"/>
      <c r="J119" s="43" t="n"/>
      <c r="K119" s="43" t="n"/>
    </row>
    <row r="120">
      <c r="A120" s="45" t="inlineStr">
        <is>
          <t>Sep</t>
        </is>
      </c>
      <c r="B120" s="46" t="inlineStr">
        <is>
          <t>Google Business Profile / Maps</t>
        </is>
      </c>
      <c r="C120" s="50" t="n"/>
      <c r="D120" s="23" t="n"/>
      <c r="E120" s="23" t="n"/>
      <c r="F120" s="50" t="n"/>
      <c r="G120" s="28">
        <f>IF(AND(N(D120)&gt;0,N(E120)&gt;N(D120)),"Booked &gt; calls?",IFERROR(E120/D120,""))</f>
        <v/>
      </c>
      <c r="H120" s="26">
        <f>IFERROR(C120/D120,"")</f>
        <v/>
      </c>
      <c r="I120" s="26">
        <f>IF(AND(N(C120)&gt;0,N(E120)=0),"No jobs",IFERROR(C120/E120,""))</f>
        <v/>
      </c>
      <c r="J120" s="26">
        <f>IFERROR(F120/E120,"")</f>
        <v/>
      </c>
      <c r="K120" s="29">
        <f>IF(ISNUMBER(G120),(G120-Benchmarks!$C$7)*100,"")</f>
        <v/>
      </c>
    </row>
    <row r="121">
      <c r="A121" s="45" t="inlineStr">
        <is>
          <t>Sep</t>
        </is>
      </c>
      <c r="B121" s="46" t="inlineStr">
        <is>
          <t>Local Services Ads</t>
        </is>
      </c>
      <c r="C121" s="50" t="n"/>
      <c r="D121" s="23" t="n"/>
      <c r="E121" s="23" t="n"/>
      <c r="F121" s="50" t="n"/>
      <c r="G121" s="28">
        <f>IF(AND(N(D121)&gt;0,N(E121)&gt;N(D121)),"Booked &gt; calls?",IFERROR(E121/D121,""))</f>
        <v/>
      </c>
      <c r="H121" s="26">
        <f>IFERROR(C121/D121,"")</f>
        <v/>
      </c>
      <c r="I121" s="26">
        <f>IF(AND(N(C121)&gt;0,N(E121)=0),"No jobs",IFERROR(C121/E121,""))</f>
        <v/>
      </c>
      <c r="J121" s="26">
        <f>IFERROR(F121/E121,"")</f>
        <v/>
      </c>
      <c r="K121" s="29">
        <f>IF(ISNUMBER(G121),(G121-Benchmarks!$C$7)*100,"")</f>
        <v/>
      </c>
    </row>
    <row r="122">
      <c r="A122" s="45" t="inlineStr">
        <is>
          <t>Sep</t>
        </is>
      </c>
      <c r="B122" s="46" t="inlineStr">
        <is>
          <t>Google Ads</t>
        </is>
      </c>
      <c r="C122" s="50" t="n"/>
      <c r="D122" s="23" t="n"/>
      <c r="E122" s="23" t="n"/>
      <c r="F122" s="50" t="n"/>
      <c r="G122" s="28">
        <f>IF(AND(N(D122)&gt;0,N(E122)&gt;N(D122)),"Booked &gt; calls?",IFERROR(E122/D122,""))</f>
        <v/>
      </c>
      <c r="H122" s="26">
        <f>IFERROR(C122/D122,"")</f>
        <v/>
      </c>
      <c r="I122" s="26">
        <f>IF(AND(N(C122)&gt;0,N(E122)=0),"No jobs",IFERROR(C122/E122,""))</f>
        <v/>
      </c>
      <c r="J122" s="26">
        <f>IFERROR(F122/E122,"")</f>
        <v/>
      </c>
      <c r="K122" s="29">
        <f>IF(ISNUMBER(G122),(G122-Benchmarks!$C$7)*100,"")</f>
        <v/>
      </c>
    </row>
    <row r="123">
      <c r="A123" s="45" t="inlineStr">
        <is>
          <t>Sep</t>
        </is>
      </c>
      <c r="B123" s="46" t="inlineStr">
        <is>
          <t>Website and organic</t>
        </is>
      </c>
      <c r="C123" s="50" t="n"/>
      <c r="D123" s="23" t="n"/>
      <c r="E123" s="23" t="n"/>
      <c r="F123" s="50" t="n"/>
      <c r="G123" s="28">
        <f>IF(AND(N(D123)&gt;0,N(E123)&gt;N(D123)),"Booked &gt; calls?",IFERROR(E123/D123,""))</f>
        <v/>
      </c>
      <c r="H123" s="26">
        <f>IFERROR(C123/D123,"")</f>
        <v/>
      </c>
      <c r="I123" s="26">
        <f>IF(AND(N(C123)&gt;0,N(E123)=0),"No jobs",IFERROR(C123/E123,""))</f>
        <v/>
      </c>
      <c r="J123" s="26">
        <f>IFERROR(F123/E123,"")</f>
        <v/>
      </c>
      <c r="K123" s="29">
        <f>IF(ISNUMBER(G123),(G123-Benchmarks!$C$7)*100,"")</f>
        <v/>
      </c>
    </row>
    <row r="124">
      <c r="A124" s="45" t="inlineStr">
        <is>
          <t>Sep</t>
        </is>
      </c>
      <c r="B124" s="46" t="inlineStr">
        <is>
          <t>Referral and repeat</t>
        </is>
      </c>
      <c r="C124" s="50" t="n"/>
      <c r="D124" s="23" t="n"/>
      <c r="E124" s="23" t="n"/>
      <c r="F124" s="50" t="n"/>
      <c r="G124" s="28">
        <f>IF(AND(N(D124)&gt;0,N(E124)&gt;N(D124)),"Booked &gt; calls?",IFERROR(E124/D124,""))</f>
        <v/>
      </c>
      <c r="H124" s="26">
        <f>IFERROR(C124/D124,"")</f>
        <v/>
      </c>
      <c r="I124" s="26">
        <f>IF(AND(N(C124)&gt;0,N(E124)=0),"No jobs",IFERROR(C124/E124,""))</f>
        <v/>
      </c>
      <c r="J124" s="26">
        <f>IFERROR(F124/E124,"")</f>
        <v/>
      </c>
      <c r="K124" s="29">
        <f>IF(ISNUMBER(G124),(G124-Benchmarks!$C$7)*100,"")</f>
        <v/>
      </c>
    </row>
    <row r="125">
      <c r="A125" s="45" t="inlineStr">
        <is>
          <t>Sep</t>
        </is>
      </c>
      <c r="B125" s="46" t="inlineStr">
        <is>
          <t>Lead marketplaces</t>
        </is>
      </c>
      <c r="C125" s="50" t="n"/>
      <c r="D125" s="23" t="n"/>
      <c r="E125" s="23" t="n"/>
      <c r="F125" s="50" t="n"/>
      <c r="G125" s="28">
        <f>IF(AND(N(D125)&gt;0,N(E125)&gt;N(D125)),"Booked &gt; calls?",IFERROR(E125/D125,""))</f>
        <v/>
      </c>
      <c r="H125" s="26">
        <f>IFERROR(C125/D125,"")</f>
        <v/>
      </c>
      <c r="I125" s="26">
        <f>IF(AND(N(C125)&gt;0,N(E125)=0),"No jobs",IFERROR(C125/E125,""))</f>
        <v/>
      </c>
      <c r="J125" s="26">
        <f>IFERROR(F125/E125,"")</f>
        <v/>
      </c>
      <c r="K125" s="29">
        <f>IF(ISNUMBER(G125),(G125-Benchmarks!$C$7)*100,"")</f>
        <v/>
      </c>
    </row>
    <row r="126">
      <c r="A126" s="45" t="inlineStr">
        <is>
          <t>Sep</t>
        </is>
      </c>
      <c r="B126" s="46" t="inlineStr">
        <is>
          <t>Other</t>
        </is>
      </c>
      <c r="C126" s="50" t="n"/>
      <c r="D126" s="23" t="n"/>
      <c r="E126" s="23" t="n"/>
      <c r="F126" s="50" t="n"/>
      <c r="G126" s="28">
        <f>IF(AND(N(D126)&gt;0,N(E126)&gt;N(D126)),"Booked &gt; calls?",IFERROR(E126/D126,""))</f>
        <v/>
      </c>
      <c r="H126" s="26">
        <f>IFERROR(C126/D126,"")</f>
        <v/>
      </c>
      <c r="I126" s="26">
        <f>IF(AND(N(C126)&gt;0,N(E126)=0),"No jobs",IFERROR(C126/E126,""))</f>
        <v/>
      </c>
      <c r="J126" s="26">
        <f>IFERROR(F126/E126,"")</f>
        <v/>
      </c>
      <c r="K126" s="29">
        <f>IF(ISNUMBER(G126),(G126-Benchmarks!$C$7)*100,"")</f>
        <v/>
      </c>
    </row>
    <row r="127">
      <c r="A127" s="45" t="inlineStr">
        <is>
          <t>Sep</t>
        </is>
      </c>
      <c r="B127" s="46" t="inlineStr">
        <is>
          <t>Agency or marketing fee (spend only)</t>
        </is>
      </c>
      <c r="C127" s="50" t="n"/>
      <c r="D127" s="47" t="n"/>
      <c r="E127" s="47" t="n"/>
      <c r="F127" s="47" t="n"/>
      <c r="G127" s="21" t="inlineStr">
        <is>
          <t>Counted in Total</t>
        </is>
      </c>
    </row>
    <row r="128">
      <c r="A128" s="51" t="inlineStr">
        <is>
          <t>Sep</t>
        </is>
      </c>
      <c r="B128" s="52" t="inlineStr">
        <is>
          <t>Total</t>
        </is>
      </c>
      <c r="C128" s="32">
        <f>SUM(C120:C127)</f>
        <v/>
      </c>
      <c r="D128" s="33">
        <f>SUM(D120:D127)</f>
        <v/>
      </c>
      <c r="E128" s="33">
        <f>SUM(E120:E127)</f>
        <v/>
      </c>
      <c r="F128" s="32">
        <f>SUM(F120:F127)</f>
        <v/>
      </c>
      <c r="G128" s="34">
        <f>IFERROR(E128/D128,"")</f>
        <v/>
      </c>
      <c r="H128" s="32">
        <f>IFERROR(C128/D128,"")</f>
        <v/>
      </c>
      <c r="I128" s="32">
        <f>IF(AND(N(C128)&gt;0,N(E128)=0),"No jobs",IFERROR(C128/E128,""))</f>
        <v/>
      </c>
      <c r="J128" s="32">
        <f>IFERROR(F128/E128,"")</f>
        <v/>
      </c>
      <c r="K128" s="35">
        <f>IF(ISNUMBER(G128),(G128-Benchmarks!$C$7)*100,"")</f>
        <v/>
      </c>
    </row>
    <row r="130" ht="22" customHeight="1">
      <c r="A130" s="49" t="inlineStr">
        <is>
          <t>October</t>
        </is>
      </c>
      <c r="B130" s="43" t="n"/>
      <c r="C130" s="43" t="n"/>
      <c r="D130" s="43" t="n"/>
      <c r="E130" s="43" t="n"/>
      <c r="F130" s="43" t="n"/>
      <c r="G130" s="43" t="n"/>
      <c r="H130" s="43" t="n"/>
      <c r="I130" s="43" t="n"/>
      <c r="J130" s="43" t="n"/>
      <c r="K130" s="43" t="n"/>
    </row>
    <row r="131">
      <c r="A131" s="45" t="inlineStr">
        <is>
          <t>Oct</t>
        </is>
      </c>
      <c r="B131" s="46" t="inlineStr">
        <is>
          <t>Google Business Profile / Maps</t>
        </is>
      </c>
      <c r="C131" s="50" t="n"/>
      <c r="D131" s="23" t="n"/>
      <c r="E131" s="23" t="n"/>
      <c r="F131" s="50" t="n"/>
      <c r="G131" s="28">
        <f>IF(AND(N(D131)&gt;0,N(E131)&gt;N(D131)),"Booked &gt; calls?",IFERROR(E131/D131,""))</f>
        <v/>
      </c>
      <c r="H131" s="26">
        <f>IFERROR(C131/D131,"")</f>
        <v/>
      </c>
      <c r="I131" s="26">
        <f>IF(AND(N(C131)&gt;0,N(E131)=0),"No jobs",IFERROR(C131/E131,""))</f>
        <v/>
      </c>
      <c r="J131" s="26">
        <f>IFERROR(F131/E131,"")</f>
        <v/>
      </c>
      <c r="K131" s="29">
        <f>IF(ISNUMBER(G131),(G131-Benchmarks!$C$7)*100,"")</f>
        <v/>
      </c>
    </row>
    <row r="132">
      <c r="A132" s="45" t="inlineStr">
        <is>
          <t>Oct</t>
        </is>
      </c>
      <c r="B132" s="46" t="inlineStr">
        <is>
          <t>Local Services Ads</t>
        </is>
      </c>
      <c r="C132" s="50" t="n"/>
      <c r="D132" s="23" t="n"/>
      <c r="E132" s="23" t="n"/>
      <c r="F132" s="50" t="n"/>
      <c r="G132" s="28">
        <f>IF(AND(N(D132)&gt;0,N(E132)&gt;N(D132)),"Booked &gt; calls?",IFERROR(E132/D132,""))</f>
        <v/>
      </c>
      <c r="H132" s="26">
        <f>IFERROR(C132/D132,"")</f>
        <v/>
      </c>
      <c r="I132" s="26">
        <f>IF(AND(N(C132)&gt;0,N(E132)=0),"No jobs",IFERROR(C132/E132,""))</f>
        <v/>
      </c>
      <c r="J132" s="26">
        <f>IFERROR(F132/E132,"")</f>
        <v/>
      </c>
      <c r="K132" s="29">
        <f>IF(ISNUMBER(G132),(G132-Benchmarks!$C$7)*100,"")</f>
        <v/>
      </c>
    </row>
    <row r="133">
      <c r="A133" s="45" t="inlineStr">
        <is>
          <t>Oct</t>
        </is>
      </c>
      <c r="B133" s="46" t="inlineStr">
        <is>
          <t>Google Ads</t>
        </is>
      </c>
      <c r="C133" s="50" t="n"/>
      <c r="D133" s="23" t="n"/>
      <c r="E133" s="23" t="n"/>
      <c r="F133" s="50" t="n"/>
      <c r="G133" s="28">
        <f>IF(AND(N(D133)&gt;0,N(E133)&gt;N(D133)),"Booked &gt; calls?",IFERROR(E133/D133,""))</f>
        <v/>
      </c>
      <c r="H133" s="26">
        <f>IFERROR(C133/D133,"")</f>
        <v/>
      </c>
      <c r="I133" s="26">
        <f>IF(AND(N(C133)&gt;0,N(E133)=0),"No jobs",IFERROR(C133/E133,""))</f>
        <v/>
      </c>
      <c r="J133" s="26">
        <f>IFERROR(F133/E133,"")</f>
        <v/>
      </c>
      <c r="K133" s="29">
        <f>IF(ISNUMBER(G133),(G133-Benchmarks!$C$7)*100,"")</f>
        <v/>
      </c>
    </row>
    <row r="134">
      <c r="A134" s="45" t="inlineStr">
        <is>
          <t>Oct</t>
        </is>
      </c>
      <c r="B134" s="46" t="inlineStr">
        <is>
          <t>Website and organic</t>
        </is>
      </c>
      <c r="C134" s="50" t="n"/>
      <c r="D134" s="23" t="n"/>
      <c r="E134" s="23" t="n"/>
      <c r="F134" s="50" t="n"/>
      <c r="G134" s="28">
        <f>IF(AND(N(D134)&gt;0,N(E134)&gt;N(D134)),"Booked &gt; calls?",IFERROR(E134/D134,""))</f>
        <v/>
      </c>
      <c r="H134" s="26">
        <f>IFERROR(C134/D134,"")</f>
        <v/>
      </c>
      <c r="I134" s="26">
        <f>IF(AND(N(C134)&gt;0,N(E134)=0),"No jobs",IFERROR(C134/E134,""))</f>
        <v/>
      </c>
      <c r="J134" s="26">
        <f>IFERROR(F134/E134,"")</f>
        <v/>
      </c>
      <c r="K134" s="29">
        <f>IF(ISNUMBER(G134),(G134-Benchmarks!$C$7)*100,"")</f>
        <v/>
      </c>
    </row>
    <row r="135">
      <c r="A135" s="45" t="inlineStr">
        <is>
          <t>Oct</t>
        </is>
      </c>
      <c r="B135" s="46" t="inlineStr">
        <is>
          <t>Referral and repeat</t>
        </is>
      </c>
      <c r="C135" s="50" t="n"/>
      <c r="D135" s="23" t="n"/>
      <c r="E135" s="23" t="n"/>
      <c r="F135" s="50" t="n"/>
      <c r="G135" s="28">
        <f>IF(AND(N(D135)&gt;0,N(E135)&gt;N(D135)),"Booked &gt; calls?",IFERROR(E135/D135,""))</f>
        <v/>
      </c>
      <c r="H135" s="26">
        <f>IFERROR(C135/D135,"")</f>
        <v/>
      </c>
      <c r="I135" s="26">
        <f>IF(AND(N(C135)&gt;0,N(E135)=0),"No jobs",IFERROR(C135/E135,""))</f>
        <v/>
      </c>
      <c r="J135" s="26">
        <f>IFERROR(F135/E135,"")</f>
        <v/>
      </c>
      <c r="K135" s="29">
        <f>IF(ISNUMBER(G135),(G135-Benchmarks!$C$7)*100,"")</f>
        <v/>
      </c>
    </row>
    <row r="136">
      <c r="A136" s="45" t="inlineStr">
        <is>
          <t>Oct</t>
        </is>
      </c>
      <c r="B136" s="46" t="inlineStr">
        <is>
          <t>Lead marketplaces</t>
        </is>
      </c>
      <c r="C136" s="50" t="n"/>
      <c r="D136" s="23" t="n"/>
      <c r="E136" s="23" t="n"/>
      <c r="F136" s="50" t="n"/>
      <c r="G136" s="28">
        <f>IF(AND(N(D136)&gt;0,N(E136)&gt;N(D136)),"Booked &gt; calls?",IFERROR(E136/D136,""))</f>
        <v/>
      </c>
      <c r="H136" s="26">
        <f>IFERROR(C136/D136,"")</f>
        <v/>
      </c>
      <c r="I136" s="26">
        <f>IF(AND(N(C136)&gt;0,N(E136)=0),"No jobs",IFERROR(C136/E136,""))</f>
        <v/>
      </c>
      <c r="J136" s="26">
        <f>IFERROR(F136/E136,"")</f>
        <v/>
      </c>
      <c r="K136" s="29">
        <f>IF(ISNUMBER(G136),(G136-Benchmarks!$C$7)*100,"")</f>
        <v/>
      </c>
    </row>
    <row r="137">
      <c r="A137" s="45" t="inlineStr">
        <is>
          <t>Oct</t>
        </is>
      </c>
      <c r="B137" s="46" t="inlineStr">
        <is>
          <t>Other</t>
        </is>
      </c>
      <c r="C137" s="50" t="n"/>
      <c r="D137" s="23" t="n"/>
      <c r="E137" s="23" t="n"/>
      <c r="F137" s="50" t="n"/>
      <c r="G137" s="28">
        <f>IF(AND(N(D137)&gt;0,N(E137)&gt;N(D137)),"Booked &gt; calls?",IFERROR(E137/D137,""))</f>
        <v/>
      </c>
      <c r="H137" s="26">
        <f>IFERROR(C137/D137,"")</f>
        <v/>
      </c>
      <c r="I137" s="26">
        <f>IF(AND(N(C137)&gt;0,N(E137)=0),"No jobs",IFERROR(C137/E137,""))</f>
        <v/>
      </c>
      <c r="J137" s="26">
        <f>IFERROR(F137/E137,"")</f>
        <v/>
      </c>
      <c r="K137" s="29">
        <f>IF(ISNUMBER(G137),(G137-Benchmarks!$C$7)*100,"")</f>
        <v/>
      </c>
    </row>
    <row r="138">
      <c r="A138" s="45" t="inlineStr">
        <is>
          <t>Oct</t>
        </is>
      </c>
      <c r="B138" s="46" t="inlineStr">
        <is>
          <t>Agency or marketing fee (spend only)</t>
        </is>
      </c>
      <c r="C138" s="50" t="n"/>
      <c r="D138" s="47" t="n"/>
      <c r="E138" s="47" t="n"/>
      <c r="F138" s="47" t="n"/>
      <c r="G138" s="21" t="inlineStr">
        <is>
          <t>Counted in Total</t>
        </is>
      </c>
    </row>
    <row r="139">
      <c r="A139" s="51" t="inlineStr">
        <is>
          <t>Oct</t>
        </is>
      </c>
      <c r="B139" s="52" t="inlineStr">
        <is>
          <t>Total</t>
        </is>
      </c>
      <c r="C139" s="32">
        <f>SUM(C131:C138)</f>
        <v/>
      </c>
      <c r="D139" s="33">
        <f>SUM(D131:D138)</f>
        <v/>
      </c>
      <c r="E139" s="33">
        <f>SUM(E131:E138)</f>
        <v/>
      </c>
      <c r="F139" s="32">
        <f>SUM(F131:F138)</f>
        <v/>
      </c>
      <c r="G139" s="34">
        <f>IFERROR(E139/D139,"")</f>
        <v/>
      </c>
      <c r="H139" s="32">
        <f>IFERROR(C139/D139,"")</f>
        <v/>
      </c>
      <c r="I139" s="32">
        <f>IF(AND(N(C139)&gt;0,N(E139)=0),"No jobs",IFERROR(C139/E139,""))</f>
        <v/>
      </c>
      <c r="J139" s="32">
        <f>IFERROR(F139/E139,"")</f>
        <v/>
      </c>
      <c r="K139" s="35">
        <f>IF(ISNUMBER(G139),(G139-Benchmarks!$C$7)*100,"")</f>
        <v/>
      </c>
    </row>
    <row r="141" ht="22" customHeight="1">
      <c r="A141" s="49" t="inlineStr">
        <is>
          <t>November</t>
        </is>
      </c>
      <c r="B141" s="43" t="n"/>
      <c r="C141" s="43" t="n"/>
      <c r="D141" s="43" t="n"/>
      <c r="E141" s="43" t="n"/>
      <c r="F141" s="43" t="n"/>
      <c r="G141" s="43" t="n"/>
      <c r="H141" s="43" t="n"/>
      <c r="I141" s="43" t="n"/>
      <c r="J141" s="43" t="n"/>
      <c r="K141" s="43" t="n"/>
    </row>
    <row r="142">
      <c r="A142" s="45" t="inlineStr">
        <is>
          <t>Nov</t>
        </is>
      </c>
      <c r="B142" s="46" t="inlineStr">
        <is>
          <t>Google Business Profile / Maps</t>
        </is>
      </c>
      <c r="C142" s="50" t="n"/>
      <c r="D142" s="23" t="n"/>
      <c r="E142" s="23" t="n"/>
      <c r="F142" s="50" t="n"/>
      <c r="G142" s="28">
        <f>IF(AND(N(D142)&gt;0,N(E142)&gt;N(D142)),"Booked &gt; calls?",IFERROR(E142/D142,""))</f>
        <v/>
      </c>
      <c r="H142" s="26">
        <f>IFERROR(C142/D142,"")</f>
        <v/>
      </c>
      <c r="I142" s="26">
        <f>IF(AND(N(C142)&gt;0,N(E142)=0),"No jobs",IFERROR(C142/E142,""))</f>
        <v/>
      </c>
      <c r="J142" s="26">
        <f>IFERROR(F142/E142,"")</f>
        <v/>
      </c>
      <c r="K142" s="29">
        <f>IF(ISNUMBER(G142),(G142-Benchmarks!$C$7)*100,"")</f>
        <v/>
      </c>
    </row>
    <row r="143">
      <c r="A143" s="45" t="inlineStr">
        <is>
          <t>Nov</t>
        </is>
      </c>
      <c r="B143" s="46" t="inlineStr">
        <is>
          <t>Local Services Ads</t>
        </is>
      </c>
      <c r="C143" s="50" t="n"/>
      <c r="D143" s="23" t="n"/>
      <c r="E143" s="23" t="n"/>
      <c r="F143" s="50" t="n"/>
      <c r="G143" s="28">
        <f>IF(AND(N(D143)&gt;0,N(E143)&gt;N(D143)),"Booked &gt; calls?",IFERROR(E143/D143,""))</f>
        <v/>
      </c>
      <c r="H143" s="26">
        <f>IFERROR(C143/D143,"")</f>
        <v/>
      </c>
      <c r="I143" s="26">
        <f>IF(AND(N(C143)&gt;0,N(E143)=0),"No jobs",IFERROR(C143/E143,""))</f>
        <v/>
      </c>
      <c r="J143" s="26">
        <f>IFERROR(F143/E143,"")</f>
        <v/>
      </c>
      <c r="K143" s="29">
        <f>IF(ISNUMBER(G143),(G143-Benchmarks!$C$7)*100,"")</f>
        <v/>
      </c>
    </row>
    <row r="144">
      <c r="A144" s="45" t="inlineStr">
        <is>
          <t>Nov</t>
        </is>
      </c>
      <c r="B144" s="46" t="inlineStr">
        <is>
          <t>Google Ads</t>
        </is>
      </c>
      <c r="C144" s="50" t="n"/>
      <c r="D144" s="23" t="n"/>
      <c r="E144" s="23" t="n"/>
      <c r="F144" s="50" t="n"/>
      <c r="G144" s="28">
        <f>IF(AND(N(D144)&gt;0,N(E144)&gt;N(D144)),"Booked &gt; calls?",IFERROR(E144/D144,""))</f>
        <v/>
      </c>
      <c r="H144" s="26">
        <f>IFERROR(C144/D144,"")</f>
        <v/>
      </c>
      <c r="I144" s="26">
        <f>IF(AND(N(C144)&gt;0,N(E144)=0),"No jobs",IFERROR(C144/E144,""))</f>
        <v/>
      </c>
      <c r="J144" s="26">
        <f>IFERROR(F144/E144,"")</f>
        <v/>
      </c>
      <c r="K144" s="29">
        <f>IF(ISNUMBER(G144),(G144-Benchmarks!$C$7)*100,"")</f>
        <v/>
      </c>
    </row>
    <row r="145">
      <c r="A145" s="45" t="inlineStr">
        <is>
          <t>Nov</t>
        </is>
      </c>
      <c r="B145" s="46" t="inlineStr">
        <is>
          <t>Website and organic</t>
        </is>
      </c>
      <c r="C145" s="50" t="n"/>
      <c r="D145" s="23" t="n"/>
      <c r="E145" s="23" t="n"/>
      <c r="F145" s="50" t="n"/>
      <c r="G145" s="28">
        <f>IF(AND(N(D145)&gt;0,N(E145)&gt;N(D145)),"Booked &gt; calls?",IFERROR(E145/D145,""))</f>
        <v/>
      </c>
      <c r="H145" s="26">
        <f>IFERROR(C145/D145,"")</f>
        <v/>
      </c>
      <c r="I145" s="26">
        <f>IF(AND(N(C145)&gt;0,N(E145)=0),"No jobs",IFERROR(C145/E145,""))</f>
        <v/>
      </c>
      <c r="J145" s="26">
        <f>IFERROR(F145/E145,"")</f>
        <v/>
      </c>
      <c r="K145" s="29">
        <f>IF(ISNUMBER(G145),(G145-Benchmarks!$C$7)*100,"")</f>
        <v/>
      </c>
    </row>
    <row r="146">
      <c r="A146" s="45" t="inlineStr">
        <is>
          <t>Nov</t>
        </is>
      </c>
      <c r="B146" s="46" t="inlineStr">
        <is>
          <t>Referral and repeat</t>
        </is>
      </c>
      <c r="C146" s="50" t="n"/>
      <c r="D146" s="23" t="n"/>
      <c r="E146" s="23" t="n"/>
      <c r="F146" s="50" t="n"/>
      <c r="G146" s="28">
        <f>IF(AND(N(D146)&gt;0,N(E146)&gt;N(D146)),"Booked &gt; calls?",IFERROR(E146/D146,""))</f>
        <v/>
      </c>
      <c r="H146" s="26">
        <f>IFERROR(C146/D146,"")</f>
        <v/>
      </c>
      <c r="I146" s="26">
        <f>IF(AND(N(C146)&gt;0,N(E146)=0),"No jobs",IFERROR(C146/E146,""))</f>
        <v/>
      </c>
      <c r="J146" s="26">
        <f>IFERROR(F146/E146,"")</f>
        <v/>
      </c>
      <c r="K146" s="29">
        <f>IF(ISNUMBER(G146),(G146-Benchmarks!$C$7)*100,"")</f>
        <v/>
      </c>
    </row>
    <row r="147">
      <c r="A147" s="45" t="inlineStr">
        <is>
          <t>Nov</t>
        </is>
      </c>
      <c r="B147" s="46" t="inlineStr">
        <is>
          <t>Lead marketplaces</t>
        </is>
      </c>
      <c r="C147" s="50" t="n"/>
      <c r="D147" s="23" t="n"/>
      <c r="E147" s="23" t="n"/>
      <c r="F147" s="50" t="n"/>
      <c r="G147" s="28">
        <f>IF(AND(N(D147)&gt;0,N(E147)&gt;N(D147)),"Booked &gt; calls?",IFERROR(E147/D147,""))</f>
        <v/>
      </c>
      <c r="H147" s="26">
        <f>IFERROR(C147/D147,"")</f>
        <v/>
      </c>
      <c r="I147" s="26">
        <f>IF(AND(N(C147)&gt;0,N(E147)=0),"No jobs",IFERROR(C147/E147,""))</f>
        <v/>
      </c>
      <c r="J147" s="26">
        <f>IFERROR(F147/E147,"")</f>
        <v/>
      </c>
      <c r="K147" s="29">
        <f>IF(ISNUMBER(G147),(G147-Benchmarks!$C$7)*100,"")</f>
        <v/>
      </c>
    </row>
    <row r="148">
      <c r="A148" s="45" t="inlineStr">
        <is>
          <t>Nov</t>
        </is>
      </c>
      <c r="B148" s="46" t="inlineStr">
        <is>
          <t>Other</t>
        </is>
      </c>
      <c r="C148" s="50" t="n"/>
      <c r="D148" s="23" t="n"/>
      <c r="E148" s="23" t="n"/>
      <c r="F148" s="50" t="n"/>
      <c r="G148" s="28">
        <f>IF(AND(N(D148)&gt;0,N(E148)&gt;N(D148)),"Booked &gt; calls?",IFERROR(E148/D148,""))</f>
        <v/>
      </c>
      <c r="H148" s="26">
        <f>IFERROR(C148/D148,"")</f>
        <v/>
      </c>
      <c r="I148" s="26">
        <f>IF(AND(N(C148)&gt;0,N(E148)=0),"No jobs",IFERROR(C148/E148,""))</f>
        <v/>
      </c>
      <c r="J148" s="26">
        <f>IFERROR(F148/E148,"")</f>
        <v/>
      </c>
      <c r="K148" s="29">
        <f>IF(ISNUMBER(G148),(G148-Benchmarks!$C$7)*100,"")</f>
        <v/>
      </c>
    </row>
    <row r="149">
      <c r="A149" s="45" t="inlineStr">
        <is>
          <t>Nov</t>
        </is>
      </c>
      <c r="B149" s="46" t="inlineStr">
        <is>
          <t>Agency or marketing fee (spend only)</t>
        </is>
      </c>
      <c r="C149" s="50" t="n"/>
      <c r="D149" s="47" t="n"/>
      <c r="E149" s="47" t="n"/>
      <c r="F149" s="47" t="n"/>
      <c r="G149" s="21" t="inlineStr">
        <is>
          <t>Counted in Total</t>
        </is>
      </c>
    </row>
    <row r="150">
      <c r="A150" s="51" t="inlineStr">
        <is>
          <t>Nov</t>
        </is>
      </c>
      <c r="B150" s="52" t="inlineStr">
        <is>
          <t>Total</t>
        </is>
      </c>
      <c r="C150" s="32">
        <f>SUM(C142:C149)</f>
        <v/>
      </c>
      <c r="D150" s="33">
        <f>SUM(D142:D149)</f>
        <v/>
      </c>
      <c r="E150" s="33">
        <f>SUM(E142:E149)</f>
        <v/>
      </c>
      <c r="F150" s="32">
        <f>SUM(F142:F149)</f>
        <v/>
      </c>
      <c r="G150" s="34">
        <f>IFERROR(E150/D150,"")</f>
        <v/>
      </c>
      <c r="H150" s="32">
        <f>IFERROR(C150/D150,"")</f>
        <v/>
      </c>
      <c r="I150" s="32">
        <f>IF(AND(N(C150)&gt;0,N(E150)=0),"No jobs",IFERROR(C150/E150,""))</f>
        <v/>
      </c>
      <c r="J150" s="32">
        <f>IFERROR(F150/E150,"")</f>
        <v/>
      </c>
      <c r="K150" s="35">
        <f>IF(ISNUMBER(G150),(G150-Benchmarks!$C$7)*100,"")</f>
        <v/>
      </c>
    </row>
    <row r="152" ht="22" customHeight="1">
      <c r="A152" s="49" t="inlineStr">
        <is>
          <t>December</t>
        </is>
      </c>
      <c r="B152" s="43" t="n"/>
      <c r="C152" s="43" t="n"/>
      <c r="D152" s="43" t="n"/>
      <c r="E152" s="43" t="n"/>
      <c r="F152" s="43" t="n"/>
      <c r="G152" s="43" t="n"/>
      <c r="H152" s="43" t="n"/>
      <c r="I152" s="43" t="n"/>
      <c r="J152" s="43" t="n"/>
      <c r="K152" s="43" t="n"/>
    </row>
    <row r="153">
      <c r="A153" s="45" t="inlineStr">
        <is>
          <t>Dec</t>
        </is>
      </c>
      <c r="B153" s="46" t="inlineStr">
        <is>
          <t>Google Business Profile / Maps</t>
        </is>
      </c>
      <c r="C153" s="50" t="n"/>
      <c r="D153" s="23" t="n"/>
      <c r="E153" s="23" t="n"/>
      <c r="F153" s="50" t="n"/>
      <c r="G153" s="28">
        <f>IF(AND(N(D153)&gt;0,N(E153)&gt;N(D153)),"Booked &gt; calls?",IFERROR(E153/D153,""))</f>
        <v/>
      </c>
      <c r="H153" s="26">
        <f>IFERROR(C153/D153,"")</f>
        <v/>
      </c>
      <c r="I153" s="26">
        <f>IF(AND(N(C153)&gt;0,N(E153)=0),"No jobs",IFERROR(C153/E153,""))</f>
        <v/>
      </c>
      <c r="J153" s="26">
        <f>IFERROR(F153/E153,"")</f>
        <v/>
      </c>
      <c r="K153" s="29">
        <f>IF(ISNUMBER(G153),(G153-Benchmarks!$C$7)*100,"")</f>
        <v/>
      </c>
    </row>
    <row r="154">
      <c r="A154" s="45" t="inlineStr">
        <is>
          <t>Dec</t>
        </is>
      </c>
      <c r="B154" s="46" t="inlineStr">
        <is>
          <t>Local Services Ads</t>
        </is>
      </c>
      <c r="C154" s="50" t="n"/>
      <c r="D154" s="23" t="n"/>
      <c r="E154" s="23" t="n"/>
      <c r="F154" s="50" t="n"/>
      <c r="G154" s="28">
        <f>IF(AND(N(D154)&gt;0,N(E154)&gt;N(D154)),"Booked &gt; calls?",IFERROR(E154/D154,""))</f>
        <v/>
      </c>
      <c r="H154" s="26">
        <f>IFERROR(C154/D154,"")</f>
        <v/>
      </c>
      <c r="I154" s="26">
        <f>IF(AND(N(C154)&gt;0,N(E154)=0),"No jobs",IFERROR(C154/E154,""))</f>
        <v/>
      </c>
      <c r="J154" s="26">
        <f>IFERROR(F154/E154,"")</f>
        <v/>
      </c>
      <c r="K154" s="29">
        <f>IF(ISNUMBER(G154),(G154-Benchmarks!$C$7)*100,"")</f>
        <v/>
      </c>
    </row>
    <row r="155">
      <c r="A155" s="45" t="inlineStr">
        <is>
          <t>Dec</t>
        </is>
      </c>
      <c r="B155" s="46" t="inlineStr">
        <is>
          <t>Google Ads</t>
        </is>
      </c>
      <c r="C155" s="50" t="n"/>
      <c r="D155" s="23" t="n"/>
      <c r="E155" s="23" t="n"/>
      <c r="F155" s="50" t="n"/>
      <c r="G155" s="28">
        <f>IF(AND(N(D155)&gt;0,N(E155)&gt;N(D155)),"Booked &gt; calls?",IFERROR(E155/D155,""))</f>
        <v/>
      </c>
      <c r="H155" s="26">
        <f>IFERROR(C155/D155,"")</f>
        <v/>
      </c>
      <c r="I155" s="26">
        <f>IF(AND(N(C155)&gt;0,N(E155)=0),"No jobs",IFERROR(C155/E155,""))</f>
        <v/>
      </c>
      <c r="J155" s="26">
        <f>IFERROR(F155/E155,"")</f>
        <v/>
      </c>
      <c r="K155" s="29">
        <f>IF(ISNUMBER(G155),(G155-Benchmarks!$C$7)*100,"")</f>
        <v/>
      </c>
    </row>
    <row r="156">
      <c r="A156" s="45" t="inlineStr">
        <is>
          <t>Dec</t>
        </is>
      </c>
      <c r="B156" s="46" t="inlineStr">
        <is>
          <t>Website and organic</t>
        </is>
      </c>
      <c r="C156" s="50" t="n"/>
      <c r="D156" s="23" t="n"/>
      <c r="E156" s="23" t="n"/>
      <c r="F156" s="50" t="n"/>
      <c r="G156" s="28">
        <f>IF(AND(N(D156)&gt;0,N(E156)&gt;N(D156)),"Booked &gt; calls?",IFERROR(E156/D156,""))</f>
        <v/>
      </c>
      <c r="H156" s="26">
        <f>IFERROR(C156/D156,"")</f>
        <v/>
      </c>
      <c r="I156" s="26">
        <f>IF(AND(N(C156)&gt;0,N(E156)=0),"No jobs",IFERROR(C156/E156,""))</f>
        <v/>
      </c>
      <c r="J156" s="26">
        <f>IFERROR(F156/E156,"")</f>
        <v/>
      </c>
      <c r="K156" s="29">
        <f>IF(ISNUMBER(G156),(G156-Benchmarks!$C$7)*100,"")</f>
        <v/>
      </c>
    </row>
    <row r="157">
      <c r="A157" s="45" t="inlineStr">
        <is>
          <t>Dec</t>
        </is>
      </c>
      <c r="B157" s="46" t="inlineStr">
        <is>
          <t>Referral and repeat</t>
        </is>
      </c>
      <c r="C157" s="50" t="n"/>
      <c r="D157" s="23" t="n"/>
      <c r="E157" s="23" t="n"/>
      <c r="F157" s="50" t="n"/>
      <c r="G157" s="28">
        <f>IF(AND(N(D157)&gt;0,N(E157)&gt;N(D157)),"Booked &gt; calls?",IFERROR(E157/D157,""))</f>
        <v/>
      </c>
      <c r="H157" s="26">
        <f>IFERROR(C157/D157,"")</f>
        <v/>
      </c>
      <c r="I157" s="26">
        <f>IF(AND(N(C157)&gt;0,N(E157)=0),"No jobs",IFERROR(C157/E157,""))</f>
        <v/>
      </c>
      <c r="J157" s="26">
        <f>IFERROR(F157/E157,"")</f>
        <v/>
      </c>
      <c r="K157" s="29">
        <f>IF(ISNUMBER(G157),(G157-Benchmarks!$C$7)*100,"")</f>
        <v/>
      </c>
    </row>
    <row r="158">
      <c r="A158" s="45" t="inlineStr">
        <is>
          <t>Dec</t>
        </is>
      </c>
      <c r="B158" s="46" t="inlineStr">
        <is>
          <t>Lead marketplaces</t>
        </is>
      </c>
      <c r="C158" s="50" t="n"/>
      <c r="D158" s="23" t="n"/>
      <c r="E158" s="23" t="n"/>
      <c r="F158" s="50" t="n"/>
      <c r="G158" s="28">
        <f>IF(AND(N(D158)&gt;0,N(E158)&gt;N(D158)),"Booked &gt; calls?",IFERROR(E158/D158,""))</f>
        <v/>
      </c>
      <c r="H158" s="26">
        <f>IFERROR(C158/D158,"")</f>
        <v/>
      </c>
      <c r="I158" s="26">
        <f>IF(AND(N(C158)&gt;0,N(E158)=0),"No jobs",IFERROR(C158/E158,""))</f>
        <v/>
      </c>
      <c r="J158" s="26">
        <f>IFERROR(F158/E158,"")</f>
        <v/>
      </c>
      <c r="K158" s="29">
        <f>IF(ISNUMBER(G158),(G158-Benchmarks!$C$7)*100,"")</f>
        <v/>
      </c>
    </row>
    <row r="159">
      <c r="A159" s="45" t="inlineStr">
        <is>
          <t>Dec</t>
        </is>
      </c>
      <c r="B159" s="46" t="inlineStr">
        <is>
          <t>Other</t>
        </is>
      </c>
      <c r="C159" s="50" t="n"/>
      <c r="D159" s="23" t="n"/>
      <c r="E159" s="23" t="n"/>
      <c r="F159" s="50" t="n"/>
      <c r="G159" s="28">
        <f>IF(AND(N(D159)&gt;0,N(E159)&gt;N(D159)),"Booked &gt; calls?",IFERROR(E159/D159,""))</f>
        <v/>
      </c>
      <c r="H159" s="26">
        <f>IFERROR(C159/D159,"")</f>
        <v/>
      </c>
      <c r="I159" s="26">
        <f>IF(AND(N(C159)&gt;0,N(E159)=0),"No jobs",IFERROR(C159/E159,""))</f>
        <v/>
      </c>
      <c r="J159" s="26">
        <f>IFERROR(F159/E159,"")</f>
        <v/>
      </c>
      <c r="K159" s="29">
        <f>IF(ISNUMBER(G159),(G159-Benchmarks!$C$7)*100,"")</f>
        <v/>
      </c>
    </row>
    <row r="160">
      <c r="A160" s="45" t="inlineStr">
        <is>
          <t>Dec</t>
        </is>
      </c>
      <c r="B160" s="46" t="inlineStr">
        <is>
          <t>Agency or marketing fee (spend only)</t>
        </is>
      </c>
      <c r="C160" s="50" t="n"/>
      <c r="D160" s="47" t="n"/>
      <c r="E160" s="47" t="n"/>
      <c r="F160" s="47" t="n"/>
      <c r="G160" s="21" t="inlineStr">
        <is>
          <t>Counted in Total</t>
        </is>
      </c>
    </row>
    <row r="161">
      <c r="A161" s="51" t="inlineStr">
        <is>
          <t>Dec</t>
        </is>
      </c>
      <c r="B161" s="52" t="inlineStr">
        <is>
          <t>Total</t>
        </is>
      </c>
      <c r="C161" s="32">
        <f>SUM(C153:C160)</f>
        <v/>
      </c>
      <c r="D161" s="33">
        <f>SUM(D153:D160)</f>
        <v/>
      </c>
      <c r="E161" s="33">
        <f>SUM(E153:E160)</f>
        <v/>
      </c>
      <c r="F161" s="32">
        <f>SUM(F153:F160)</f>
        <v/>
      </c>
      <c r="G161" s="34">
        <f>IFERROR(E161/D161,"")</f>
        <v/>
      </c>
      <c r="H161" s="32">
        <f>IFERROR(C161/D161,"")</f>
        <v/>
      </c>
      <c r="I161" s="32">
        <f>IF(AND(N(C161)&gt;0,N(E161)=0),"No jobs",IFERROR(C161/E161,""))</f>
        <v/>
      </c>
      <c r="J161" s="32">
        <f>IFERROR(F161/E161,"")</f>
        <v/>
      </c>
      <c r="K161" s="35">
        <f>IF(ISNUMBER(G161),(G161-Benchmarks!$C$7)*100,"")</f>
        <v/>
      </c>
    </row>
  </sheetData>
  <mergeCells count="3">
    <mergeCell ref="F2:K2"/>
    <mergeCell ref="A1:K1"/>
    <mergeCell ref="N1:O1"/>
  </mergeCells>
  <conditionalFormatting sqref="K5:K161">
    <cfRule type="expression" priority="1" dxfId="0">
      <formula>AND(ISNUMBER(K5),K5&gt;=0)</formula>
    </cfRule>
    <cfRule type="expression" priority="2" dxfId="1">
      <formula>AND(ISNUMBER(K5),K5&lt;0)</formula>
    </cfRule>
  </conditionalFormatting>
  <dataValidations count="1">
    <dataValidation sqref="C32:F32 C33:F33 C34:F34 C35:F35 C36:F36 C37:F37 C38:F38 C43:F43 C44:F44 C45:F45 C46:F46 C47:F47 C48:F48 C49:F49 C54:F54 C55:F55 C56:F56 C57:F57 C58:F58 C59:F59 C60:F60 C65:F65 C66:F66 C67:F67 C68:F68 C69:F69 C70:F70 C71:F71 C76:F76 C77:F77 C78:F78 C79:F79 C80:F80 C81:F81 C82:F82 C87:F87 C88:F88 C89:F89 C90:F90 C91:F91 C92:F92 C93:F93 C98:F98 C99:F99 C100:F100 C101:F101 C102:F102 C103:F103 C104:F104 C109:F109 C110:F110 C111:F111 C112:F112 C113:F113 C114:F114 C115:F115 C120:F120 C121:F121 C122:F122 C123:F123 C124:F124 C125:F125 C126:F126 C131:F131 C132:F132 C133:F133 C134:F134 C135:F135 C136:F136 C137:F137 C142:F142 C143:F143 C144:F144 C145:F145 C146:F146 C147:F147 C148:F148 C153:F153 C154:F154 C155:F155 C156:F156 C157:F157 C158:F158 C159:F159 N5 N6 N7 N8 N9 N10 N11 N12 N13 N14 N15 N16 P5 P6 P7 P8 P9 P10 P11 P12 P13 P14 P15 P16" showDropDown="0" showInputMessage="0" showErrorMessage="1" allowBlank="1" errorTitle="Numbers only" error="Type a number of 0 or more, with no $ sign or text." type="decimal" operator="greaterThanOrEqual">
      <formula1>0</formula1>
    </dataValidation>
  </dataValidations>
  <pageMargins left="0.4" right="0.4" top="1" bottom="1" header="0.5" footer="0.5"/>
  <pageSetup orientation="landscape" fitToHeight="0" fitToWidth="1"/>
  <headerFooter>
    <oddHeader/>
    <oddFooter>&amp;C&amp;8 Isoline Growth · Booked-Job Scorecard ·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H2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46" customWidth="1" min="2" max="2"/>
    <col width="11" customWidth="1" min="3" max="3"/>
    <col width="34" customWidth="1" min="4" max="4"/>
    <col width="44" customWidth="1" min="5" max="5"/>
    <col width="24" customWidth="1" min="6" max="6"/>
    <col width="46" customWidth="1" min="7" max="7"/>
    <col width="14" customWidth="1" min="8" max="8"/>
  </cols>
  <sheetData>
    <row r="1" ht="32" customHeight="1">
      <c r="A1" s="56" t="inlineStr">
        <is>
          <t>Benchmarks used in this scorecard</t>
        </is>
      </c>
      <c r="B1" s="1" t="n"/>
      <c r="C1" s="1" t="n"/>
      <c r="D1" s="1" t="n"/>
      <c r="E1" s="1" t="n"/>
      <c r="F1" s="1" t="n"/>
      <c r="G1" s="1" t="n"/>
      <c r="H1" s="1" t="n"/>
    </row>
    <row r="2" ht="22" customHeight="1">
      <c r="A2" s="3" t="inlineStr">
        <is>
          <t>Starting points, not targets. Dated and labeled by how much weight each can carry. Your own numbers beat every row here. The trade tabs read their booking-rate benchmarks from column C.</t>
        </is>
      </c>
      <c r="B2" s="1" t="n"/>
      <c r="C2" s="1" t="n"/>
      <c r="D2" s="1" t="n"/>
      <c r="E2" s="1" t="n"/>
      <c r="F2" s="1" t="n"/>
      <c r="G2" s="1" t="n"/>
      <c r="H2" s="1" t="n"/>
    </row>
    <row r="4" ht="22" customHeight="1">
      <c r="A4" s="57" t="inlineStr">
        <is>
          <t>Group</t>
        </is>
      </c>
      <c r="B4" s="57" t="inlineStr">
        <is>
          <t>Benchmark</t>
        </is>
      </c>
      <c r="C4" s="58" t="inlineStr">
        <is>
          <t>Value</t>
        </is>
      </c>
      <c r="D4" s="57" t="inlineStr">
        <is>
          <t>Used for</t>
        </is>
      </c>
      <c r="E4" s="57" t="inlineStr">
        <is>
          <t>Source</t>
        </is>
      </c>
      <c r="F4" s="57" t="inlineStr">
        <is>
          <t>Date</t>
        </is>
      </c>
      <c r="G4" s="57" t="inlineStr">
        <is>
          <t>Quality</t>
        </is>
      </c>
      <c r="H4" s="57" t="inlineStr">
        <is>
          <t>Link</t>
        </is>
      </c>
    </row>
    <row r="5" ht="30" customHeight="1">
      <c r="A5" s="59" t="inlineStr">
        <is>
          <t>Booking rate</t>
        </is>
      </c>
      <c r="B5" s="59" t="inlineStr">
        <is>
          <t>HVAC: share of calls booked</t>
        </is>
      </c>
      <c r="C5" s="60" t="n">
        <v>0.38</v>
      </c>
      <c r="D5" s="59" t="inlineStr">
        <is>
          <t>HVAC tab, column K</t>
        </is>
      </c>
      <c r="E5" s="59" t="inlineStr">
        <is>
          <t>ServiceTitan, Call booking rates (platform data)</t>
        </is>
      </c>
      <c r="F5" s="59" t="inlineStr">
        <is>
          <t>Data June 2022; published Oct 2022</t>
        </is>
      </c>
      <c r="G5" s="59" t="inlineStr">
        <is>
          <t>Strong: platform data from 3,000+ trades businesses. Dated (June 2022).</t>
        </is>
      </c>
      <c r="H5" s="61" t="inlineStr">
        <is>
          <t>Open source</t>
        </is>
      </c>
    </row>
    <row r="6" ht="30" customHeight="1">
      <c r="A6" s="62" t="inlineStr">
        <is>
          <t>Booking rate</t>
        </is>
      </c>
      <c r="B6" s="62" t="inlineStr">
        <is>
          <t>Plumbing: share of calls booked</t>
        </is>
      </c>
      <c r="C6" s="63" t="n">
        <v>0.43</v>
      </c>
      <c r="D6" s="62" t="inlineStr">
        <is>
          <t>Plumbing tab, column K</t>
        </is>
      </c>
      <c r="E6" s="62" t="inlineStr">
        <is>
          <t>ServiceTitan, Call booking rates (platform data)</t>
        </is>
      </c>
      <c r="F6" s="62" t="inlineStr">
        <is>
          <t>Data June 2022; published Oct 2022</t>
        </is>
      </c>
      <c r="G6" s="62" t="inlineStr">
        <is>
          <t>Strong: platform data from 3,000+ trades businesses. Dated (June 2022).</t>
        </is>
      </c>
      <c r="H6" s="64" t="inlineStr">
        <is>
          <t>Open source</t>
        </is>
      </c>
    </row>
    <row r="7" ht="30" customHeight="1">
      <c r="A7" s="59" t="inlineStr">
        <is>
          <t>Booking rate</t>
        </is>
      </c>
      <c r="B7" s="59" t="inlineStr">
        <is>
          <t>Garage door and water treatment: share of calls booked</t>
        </is>
      </c>
      <c r="C7" s="60" t="n">
        <v>0.31</v>
      </c>
      <c r="D7" s="59" t="inlineStr">
        <is>
          <t>Garage Door tab, column K</t>
        </is>
      </c>
      <c r="E7" s="59" t="inlineStr">
        <is>
          <t>ServiceTitan, Call booking rates (platform data)</t>
        </is>
      </c>
      <c r="F7" s="59" t="inlineStr">
        <is>
          <t>Data June 2022; published Oct 2022</t>
        </is>
      </c>
      <c r="G7" s="59" t="inlineStr">
        <is>
          <t>Strong: platform data from 3,000+ trades businesses. Dated (June 2022).</t>
        </is>
      </c>
      <c r="H7" s="61" t="inlineStr">
        <is>
          <t>Open source</t>
        </is>
      </c>
    </row>
    <row r="8" ht="30" customHeight="1">
      <c r="A8" s="62" t="inlineStr">
        <is>
          <t>Booking rate</t>
        </is>
      </c>
      <c r="B8" s="62" t="inlineStr">
        <is>
          <t>All trades: share of calls booked</t>
        </is>
      </c>
      <c r="C8" s="63" t="n">
        <v>0.42</v>
      </c>
      <c r="D8" s="62" t="inlineStr">
        <is>
          <t>Pest tab, column K (pest isn't reported separately)</t>
        </is>
      </c>
      <c r="E8" s="62" t="inlineStr">
        <is>
          <t>ServiceTitan, Call booking rates (platform data)</t>
        </is>
      </c>
      <c r="F8" s="62" t="inlineStr">
        <is>
          <t>Data June 2022; published Oct 2022</t>
        </is>
      </c>
      <c r="G8" s="62" t="inlineStr">
        <is>
          <t>Strong: platform data from 3,000+ trades businesses. Dated (June 2022).</t>
        </is>
      </c>
      <c r="H8" s="64" t="inlineStr">
        <is>
          <t>Open source</t>
        </is>
      </c>
    </row>
    <row r="9" ht="30" customHeight="1">
      <c r="A9" s="59" t="inlineStr">
        <is>
          <t>Booking rate</t>
        </is>
      </c>
      <c r="B9" s="59" t="inlineStr">
        <is>
          <t>Shops with fewer than 5 techs, all trades</t>
        </is>
      </c>
      <c r="C9" s="60" t="n">
        <v>0.24</v>
      </c>
      <c r="D9" s="59" t="inlineStr">
        <is>
          <t>Context: small shops</t>
        </is>
      </c>
      <c r="E9" s="59" t="inlineStr">
        <is>
          <t>ServiceTitan, Call booking rates (platform data)</t>
        </is>
      </c>
      <c r="F9" s="59" t="inlineStr">
        <is>
          <t>Data June 2022; published Oct 2022</t>
        </is>
      </c>
      <c r="G9" s="59" t="inlineStr">
        <is>
          <t>Strong: platform data from 3,000+ trades businesses. Dated (June 2022).</t>
        </is>
      </c>
      <c r="H9" s="61" t="inlineStr">
        <is>
          <t>Open source</t>
        </is>
      </c>
    </row>
    <row r="10" ht="30" customHeight="1">
      <c r="A10" s="62" t="inlineStr">
        <is>
          <t>Booking rate</t>
        </is>
      </c>
      <c r="B10" s="62" t="inlineStr">
        <is>
          <t>Shops with 25 or more techs, all trades</t>
        </is>
      </c>
      <c r="C10" s="63" t="n">
        <v>0.59</v>
      </c>
      <c r="D10" s="62" t="inlineStr">
        <is>
          <t>Context: large shops</t>
        </is>
      </c>
      <c r="E10" s="62" t="inlineStr">
        <is>
          <t>ServiceTitan, Call booking rates (platform data)</t>
        </is>
      </c>
      <c r="F10" s="62" t="inlineStr">
        <is>
          <t>Data June 2022; published Oct 2022</t>
        </is>
      </c>
      <c r="G10" s="62" t="inlineStr">
        <is>
          <t>Strong: platform data from 3,000+ trades businesses. Dated (June 2022).</t>
        </is>
      </c>
      <c r="H10" s="64" t="inlineStr">
        <is>
          <t>Open source</t>
        </is>
      </c>
    </row>
    <row r="11" ht="30" customHeight="1">
      <c r="A11" s="59" t="inlineStr">
        <is>
          <t>Booking rate</t>
        </is>
      </c>
      <c r="B11" s="59" t="inlineStr">
        <is>
          <t>After 6 pm, small shops, all trades</t>
        </is>
      </c>
      <c r="C11" s="60" t="n">
        <v>0.09</v>
      </c>
      <c r="D11" s="59" t="inlineStr">
        <is>
          <t>Plumbing tab, after-hours lines</t>
        </is>
      </c>
      <c r="E11" s="59" t="inlineStr">
        <is>
          <t>ServiceTitan, Call booking rates (platform data)</t>
        </is>
      </c>
      <c r="F11" s="59" t="inlineStr">
        <is>
          <t>Data June 2022; published Oct 2022</t>
        </is>
      </c>
      <c r="G11" s="59" t="inlineStr">
        <is>
          <t>Strong: platform data from 3,000+ trades businesses. Dated (June 2022).</t>
        </is>
      </c>
      <c r="H11" s="61" t="inlineStr">
        <is>
          <t>Open source</t>
        </is>
      </c>
    </row>
    <row r="12" ht="30" customHeight="1">
      <c r="A12" s="62" t="inlineStr">
        <is>
          <t>Calls</t>
        </is>
      </c>
      <c r="B12" s="62" t="inlineStr">
        <is>
          <t>Callers to home services businesses who reach a person</t>
        </is>
      </c>
      <c r="C12" s="63" t="n">
        <v>0.52</v>
      </c>
      <c r="D12" s="62" t="inlineStr">
        <is>
          <t>Context: missed calls</t>
        </is>
      </c>
      <c r="E12" s="62" t="inlineStr">
        <is>
          <t>Invoca, Home Services Lead Conversion Benchmarks Report 2026</t>
        </is>
      </c>
      <c r="F12" s="62" t="inlineStr">
        <is>
          <t>Jul 2026</t>
        </is>
      </c>
      <c r="G12" s="62" t="inlineStr">
        <is>
          <t>Medium: vendor report on its own call data.</t>
        </is>
      </c>
      <c r="H12" s="64" t="inlineStr">
        <is>
          <t>Open source</t>
        </is>
      </c>
    </row>
    <row r="13" ht="30" customHeight="1">
      <c r="A13" s="59" t="inlineStr">
        <is>
          <t>Lead cost</t>
        </is>
      </c>
      <c r="B13" s="59" t="inlineStr">
        <is>
          <t>Local Services Ads cost per lead, HVAC</t>
        </is>
      </c>
      <c r="C13" s="65" t="n">
        <v>51</v>
      </c>
      <c r="D13" s="59" t="inlineStr">
        <is>
          <t>Compare with LSA cost per lead</t>
        </is>
      </c>
      <c r="E13" s="59" t="inlineStr">
        <is>
          <t>SearchLight Digital, Google LSA cost per lead by trade (888 contractors)</t>
        </is>
      </c>
      <c r="F13" s="59" t="inlineStr">
        <is>
          <t>Feb 2026 data; published Mar 2026</t>
        </is>
      </c>
      <c r="G13" s="59" t="inlineStr">
        <is>
          <t>Medium: ad-platform account data shared by a marketing firm. Varies by market and season.</t>
        </is>
      </c>
      <c r="H13" s="61" t="inlineStr">
        <is>
          <t>Open source</t>
        </is>
      </c>
    </row>
    <row r="14" ht="30" customHeight="1">
      <c r="A14" s="62" t="inlineStr">
        <is>
          <t>Lead cost</t>
        </is>
      </c>
      <c r="B14" s="62" t="inlineStr">
        <is>
          <t>Local Services Ads cost per lead, plumbing</t>
        </is>
      </c>
      <c r="C14" s="66" t="n">
        <v>57</v>
      </c>
      <c r="D14" s="62" t="inlineStr">
        <is>
          <t>Compare with LSA cost per lead</t>
        </is>
      </c>
      <c r="E14" s="62" t="inlineStr">
        <is>
          <t>SearchLight Digital, Google LSA cost per lead by trade (888 contractors)</t>
        </is>
      </c>
      <c r="F14" s="62" t="inlineStr">
        <is>
          <t>Feb 2026 data; published Mar 2026</t>
        </is>
      </c>
      <c r="G14" s="62" t="inlineStr">
        <is>
          <t>Medium: ad-platform account data shared by a marketing firm. Varies by market and season.</t>
        </is>
      </c>
      <c r="H14" s="64" t="inlineStr">
        <is>
          <t>Open source</t>
        </is>
      </c>
    </row>
    <row r="15" ht="30" customHeight="1">
      <c r="A15" s="59" t="inlineStr">
        <is>
          <t>Lead cost</t>
        </is>
      </c>
      <c r="B15" s="59" t="inlineStr">
        <is>
          <t>Local Services Ads cost per lead, all trades</t>
        </is>
      </c>
      <c r="C15" s="65" t="n">
        <v>53</v>
      </c>
      <c r="D15" s="59" t="inlineStr">
        <is>
          <t>Pest (no pest-only figure)</t>
        </is>
      </c>
      <c r="E15" s="59" t="inlineStr">
        <is>
          <t>SearchLight Digital, Google LSA cost per lead by trade (888 contractors)</t>
        </is>
      </c>
      <c r="F15" s="59" t="inlineStr">
        <is>
          <t>Feb 2026 data; published Mar 2026</t>
        </is>
      </c>
      <c r="G15" s="59" t="inlineStr">
        <is>
          <t>Medium: ad-platform account data shared by a marketing firm. Varies by market and season.</t>
        </is>
      </c>
      <c r="H15" s="61" t="inlineStr">
        <is>
          <t>Open source</t>
        </is>
      </c>
    </row>
    <row r="16" ht="30" customHeight="1">
      <c r="A16" s="62" t="inlineStr">
        <is>
          <t>Lead cost</t>
        </is>
      </c>
      <c r="B16" s="62" t="inlineStr">
        <is>
          <t>Local Services Ads cost per lead, garage door</t>
        </is>
      </c>
      <c r="C16" s="66" t="n">
        <v>49</v>
      </c>
      <c r="D16" s="62" t="inlineStr">
        <is>
          <t>Compare with LSA cost per lead</t>
        </is>
      </c>
      <c r="E16" s="62" t="inlineStr">
        <is>
          <t>SearchLight data via Enrich Labs</t>
        </is>
      </c>
      <c r="F16" s="62" t="inlineStr">
        <is>
          <t>Early 2026</t>
        </is>
      </c>
      <c r="G16" s="62" t="inlineStr">
        <is>
          <t>Weak: sample of 12 garage door contractors.</t>
        </is>
      </c>
      <c r="H16" s="64" t="inlineStr">
        <is>
          <t>Open source</t>
        </is>
      </c>
    </row>
    <row r="17" ht="30" customHeight="1">
      <c r="A17" s="59" t="inlineStr">
        <is>
          <t>Value of a booked call</t>
        </is>
      </c>
      <c r="B17" s="59" t="inlineStr">
        <is>
          <t>HVAC, first job</t>
        </is>
      </c>
      <c r="C17" s="65" t="n">
        <v>1250</v>
      </c>
      <c r="D17" s="59" t="inlineStr">
        <is>
          <t>Compare with revenue per booked job</t>
        </is>
      </c>
      <c r="E17" s="59" t="inlineStr">
        <is>
          <t>Isoline trade value model v1.0, base case, Charlotte-area search mix</t>
        </is>
      </c>
      <c r="F17" s="59" t="inlineStr">
        <is>
          <t>Oct 2026</t>
        </is>
      </c>
      <c r="G17" s="59" t="inlineStr">
        <is>
          <t>Estimate: tickets from published cost guides; job mix and several margins are our assumptions.</t>
        </is>
      </c>
      <c r="H17" s="61" t="inlineStr">
        <is>
          <t>Open source</t>
        </is>
      </c>
    </row>
    <row r="18" ht="30" customHeight="1">
      <c r="A18" s="62" t="inlineStr">
        <is>
          <t>Value of a booked call</t>
        </is>
      </c>
      <c r="B18" s="62" t="inlineStr">
        <is>
          <t>HVAC, first 12 months</t>
        </is>
      </c>
      <c r="C18" s="66" t="n">
        <v>1478</v>
      </c>
      <c r="D18" s="62" t="inlineStr">
        <is>
          <t>Includes later replacements and plans</t>
        </is>
      </c>
      <c r="E18" s="62" t="inlineStr">
        <is>
          <t>Isoline trade value model v1.0, base case, Charlotte-area search mix</t>
        </is>
      </c>
      <c r="F18" s="62" t="inlineStr">
        <is>
          <t>Oct 2026</t>
        </is>
      </c>
      <c r="G18" s="62" t="inlineStr">
        <is>
          <t>Estimate: tickets from published cost guides; job mix and several margins are our assumptions.</t>
        </is>
      </c>
      <c r="H18" s="64" t="inlineStr">
        <is>
          <t>Open source</t>
        </is>
      </c>
    </row>
    <row r="19" ht="30" customHeight="1">
      <c r="A19" s="59" t="inlineStr">
        <is>
          <t>Value of a booked call</t>
        </is>
      </c>
      <c r="B19" s="59" t="inlineStr">
        <is>
          <t>Plumbing, first job</t>
        </is>
      </c>
      <c r="C19" s="65" t="n">
        <v>567</v>
      </c>
      <c r="D19" s="59" t="inlineStr">
        <is>
          <t>Compare with revenue per booked job</t>
        </is>
      </c>
      <c r="E19" s="59" t="inlineStr">
        <is>
          <t>Isoline trade value model v1.0, base case, Charlotte-area search mix</t>
        </is>
      </c>
      <c r="F19" s="59" t="inlineStr">
        <is>
          <t>Oct 2026</t>
        </is>
      </c>
      <c r="G19" s="59" t="inlineStr">
        <is>
          <t>Estimate: tickets from published cost guides; job mix and several margins are our assumptions.</t>
        </is>
      </c>
      <c r="H19" s="61" t="inlineStr">
        <is>
          <t>Open source</t>
        </is>
      </c>
    </row>
    <row r="20" ht="30" customHeight="1">
      <c r="A20" s="62" t="inlineStr">
        <is>
          <t>Value of a booked call</t>
        </is>
      </c>
      <c r="B20" s="62" t="inlineStr">
        <is>
          <t>Plumbing, first 12 months</t>
        </is>
      </c>
      <c r="C20" s="66" t="n">
        <v>613</v>
      </c>
      <c r="D20" s="62" t="inlineStr">
        <is>
          <t>Includes repeat calls</t>
        </is>
      </c>
      <c r="E20" s="62" t="inlineStr">
        <is>
          <t>Isoline trade value model v1.0, base case, Charlotte-area search mix</t>
        </is>
      </c>
      <c r="F20" s="62" t="inlineStr">
        <is>
          <t>Oct 2026</t>
        </is>
      </c>
      <c r="G20" s="62" t="inlineStr">
        <is>
          <t>Estimate: tickets from published cost guides; job mix and several margins are our assumptions.</t>
        </is>
      </c>
      <c r="H20" s="64" t="inlineStr">
        <is>
          <t>Open source</t>
        </is>
      </c>
    </row>
    <row r="21" ht="30" customHeight="1">
      <c r="A21" s="59" t="inlineStr">
        <is>
          <t>Value of a booked call</t>
        </is>
      </c>
      <c r="B21" s="59" t="inlineStr">
        <is>
          <t>Pest control, first job</t>
        </is>
      </c>
      <c r="C21" s="65" t="n">
        <v>340</v>
      </c>
      <c r="D21" s="59" t="inlineStr">
        <is>
          <t>Compare with revenue per booked job</t>
        </is>
      </c>
      <c r="E21" s="59" t="inlineStr">
        <is>
          <t>Isoline trade value model v1.0, base case, Charlotte-area search mix</t>
        </is>
      </c>
      <c r="F21" s="59" t="inlineStr">
        <is>
          <t>Oct 2026</t>
        </is>
      </c>
      <c r="G21" s="59" t="inlineStr">
        <is>
          <t>Estimate: tickets from published cost guides; job mix and several margins are our assumptions.</t>
        </is>
      </c>
      <c r="H21" s="61" t="inlineStr">
        <is>
          <t>Open source</t>
        </is>
      </c>
    </row>
    <row r="22" ht="30" customHeight="1">
      <c r="A22" s="62" t="inlineStr">
        <is>
          <t>Value of a booked call</t>
        </is>
      </c>
      <c r="B22" s="62" t="inlineStr">
        <is>
          <t>Pest control, first 12 months</t>
        </is>
      </c>
      <c r="C22" s="66" t="n">
        <v>523</v>
      </c>
      <c r="D22" s="62" t="inlineStr">
        <is>
          <t>Includes recurring plan revenue</t>
        </is>
      </c>
      <c r="E22" s="62" t="inlineStr">
        <is>
          <t>Isoline trade value model v1.0, base case, Charlotte-area search mix</t>
        </is>
      </c>
      <c r="F22" s="62" t="inlineStr">
        <is>
          <t>Oct 2026</t>
        </is>
      </c>
      <c r="G22" s="62" t="inlineStr">
        <is>
          <t>Estimate: tickets from published cost guides; job mix and several margins are our assumptions.</t>
        </is>
      </c>
      <c r="H22" s="64" t="inlineStr">
        <is>
          <t>Open source</t>
        </is>
      </c>
    </row>
    <row r="23" ht="30" customHeight="1">
      <c r="A23" s="59" t="inlineStr">
        <is>
          <t>Value of a booked call</t>
        </is>
      </c>
      <c r="B23" s="59" t="inlineStr">
        <is>
          <t>Garage door, first job</t>
        </is>
      </c>
      <c r="C23" s="65" t="n">
        <v>676</v>
      </c>
      <c r="D23" s="59" t="inlineStr">
        <is>
          <t>Compare with revenue per booked job</t>
        </is>
      </c>
      <c r="E23" s="59" t="inlineStr">
        <is>
          <t>Isoline trade value model v1.0, base case, Charlotte-area search mix</t>
        </is>
      </c>
      <c r="F23" s="59" t="inlineStr">
        <is>
          <t>Oct 2026</t>
        </is>
      </c>
      <c r="G23" s="59" t="inlineStr">
        <is>
          <t>Estimate: tickets from published cost guides; job mix and several margins are our assumptions.</t>
        </is>
      </c>
      <c r="H23" s="61" t="inlineStr">
        <is>
          <t>Open source</t>
        </is>
      </c>
    </row>
    <row r="24" ht="30" customHeight="1">
      <c r="A24" s="62" t="inlineStr">
        <is>
          <t>Value of a booked call</t>
        </is>
      </c>
      <c r="B24" s="62" t="inlineStr">
        <is>
          <t>Garage door, first 12 months</t>
        </is>
      </c>
      <c r="C24" s="66" t="n">
        <v>741</v>
      </c>
      <c r="D24" s="62" t="inlineStr">
        <is>
          <t>Includes new doors sold later</t>
        </is>
      </c>
      <c r="E24" s="62" t="inlineStr">
        <is>
          <t>Isoline trade value model v1.0, base case, Charlotte-area search mix</t>
        </is>
      </c>
      <c r="F24" s="62" t="inlineStr">
        <is>
          <t>Oct 2026</t>
        </is>
      </c>
      <c r="G24" s="62" t="inlineStr">
        <is>
          <t>Estimate: tickets from published cost guides; job mix and several margins are our assumptions.</t>
        </is>
      </c>
      <c r="H24" s="64" t="inlineStr">
        <is>
          <t>Open source</t>
        </is>
      </c>
    </row>
    <row r="25" ht="30" customHeight="1">
      <c r="A25" s="59" t="inlineStr">
        <is>
          <t>Pest retention</t>
        </is>
      </c>
      <c r="B25" s="59" t="inlineStr">
        <is>
          <t>Rentokil North America customer retention, yearly</t>
        </is>
      </c>
      <c r="C25" s="67" t="n">
        <v>0.805</v>
      </c>
      <c r="D25" s="59" t="inlineStr">
        <is>
          <t>Pest tab, cancel rate</t>
        </is>
      </c>
      <c r="E25" s="59" t="inlineStr">
        <is>
          <t>Rentokil Initial plc, Preliminary results FY2025</t>
        </is>
      </c>
      <c r="F25" s="59" t="inlineStr">
        <is>
          <t>FY2025; published Mar 2026</t>
        </is>
      </c>
      <c r="G25" s="59" t="inlineStr">
        <is>
          <t>Strong for one large company; not an industry average.</t>
        </is>
      </c>
      <c r="H25" s="61" t="inlineStr">
        <is>
          <t>Open source</t>
        </is>
      </c>
    </row>
    <row r="26" ht="30" customHeight="1">
      <c r="A26" s="62" t="inlineStr">
        <is>
          <t>Pest retention</t>
        </is>
      </c>
      <c r="B26" s="62" t="inlineStr">
        <is>
          <t>Same retention as monthly cancels (our arithmetic)</t>
        </is>
      </c>
      <c r="C26" s="68">
        <f>1-C25^(1/12)</f>
        <v/>
      </c>
      <c r="D26" s="62" t="inlineStr">
        <is>
          <t>Pest tab, monthly cancel %</t>
        </is>
      </c>
      <c r="E26" s="62" t="inlineStr">
        <is>
          <t>Calculated from the row above: 1 minus 80.5% to the power 1/12</t>
        </is>
      </c>
      <c r="F26" s="62" t="inlineStr">
        <is>
          <t>Calculated</t>
        </is>
      </c>
      <c r="G26" s="62" t="inlineStr">
        <is>
          <t>Derived: assumes cancels spread evenly across the year.</t>
        </is>
      </c>
      <c r="H26" s="64" t="inlineStr">
        <is>
          <t>Open source</t>
        </is>
      </c>
    </row>
    <row r="27" ht="30" customHeight="1">
      <c r="A27" s="59" t="inlineStr">
        <is>
          <t>HVAC plans</t>
        </is>
      </c>
      <c r="B27" s="59" t="inlineStr">
        <is>
          <t>Most common maintenance plan price, per year</t>
        </is>
      </c>
      <c r="C27" s="65" t="n">
        <v>200</v>
      </c>
      <c r="D27" s="59" t="inlineStr">
        <is>
          <t>HVAC tab, members</t>
        </is>
      </c>
      <c r="E27" s="59" t="inlineStr">
        <is>
          <t>ACHR News survey of 100 contractors</t>
        </is>
      </c>
      <c r="F27" s="59" t="inlineStr">
        <is>
          <t>Dec 2023</t>
        </is>
      </c>
      <c r="G27" s="59" t="inlineStr">
        <is>
          <t>Medium: contractor survey, 2023.</t>
        </is>
      </c>
      <c r="H27" s="61" t="inlineStr">
        <is>
          <t>Open source</t>
        </is>
      </c>
    </row>
    <row r="29" ht="44" customHeight="1">
      <c r="A29" s="69" t="inlineStr">
        <is>
          <t>Notes: ServiceTitan doesn't report pest control separately, so the Pest tab compares with its all-trades rate. Lead costs swing with market size and season. Value of a booked call comes from the Isoline trade value model (job mix per search, Charlotte-area search weights); consumer cost guides behind its tickets tend to run below what a licensed contractor invoices.</t>
        </is>
      </c>
    </row>
  </sheetData>
  <mergeCells count="3">
    <mergeCell ref="A2:H2"/>
    <mergeCell ref="A29:H29"/>
    <mergeCell ref="A1:H1"/>
  </mergeCells>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 xmlns:r="http://schemas.openxmlformats.org/officeDocument/2006/relationships" ref="H18" r:id="rId14"/>
    <hyperlink xmlns:r="http://schemas.openxmlformats.org/officeDocument/2006/relationships" ref="H19" r:id="rId15"/>
    <hyperlink xmlns:r="http://schemas.openxmlformats.org/officeDocument/2006/relationships" ref="H20" r:id="rId16"/>
    <hyperlink xmlns:r="http://schemas.openxmlformats.org/officeDocument/2006/relationships" ref="H21" r:id="rId17"/>
    <hyperlink xmlns:r="http://schemas.openxmlformats.org/officeDocument/2006/relationships" ref="H22" r:id="rId18"/>
    <hyperlink xmlns:r="http://schemas.openxmlformats.org/officeDocument/2006/relationships" ref="H23" r:id="rId19"/>
    <hyperlink xmlns:r="http://schemas.openxmlformats.org/officeDocument/2006/relationships" ref="H24" r:id="rId20"/>
    <hyperlink xmlns:r="http://schemas.openxmlformats.org/officeDocument/2006/relationships" ref="H25" r:id="rId21"/>
    <hyperlink xmlns:r="http://schemas.openxmlformats.org/officeDocument/2006/relationships" ref="H26" r:id="rId22"/>
    <hyperlink xmlns:r="http://schemas.openxmlformats.org/officeDocument/2006/relationships" ref="H27" r:id="rId23"/>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8A3B00"/>
    <outlinePr summaryBelow="1" summaryRight="1"/>
    <pageSetUpPr fitToPage="1"/>
  </sheetPr>
  <dimension ref="A1:R161"/>
  <sheetViews>
    <sheetView showGridLines="0" zoomScale="100" workbookViewId="0">
      <pane xSplit="2" ySplit="3" topLeftCell="C4" activePane="bottomRight" state="frozen"/>
      <selection pane="topRight"/>
      <selection pane="bottomLeft"/>
      <selection pane="bottomRight" activeCell="A1" sqref="A1"/>
    </sheetView>
  </sheetViews>
  <sheetFormatPr baseColWidth="8" defaultRowHeight="15"/>
  <cols>
    <col width="9" customWidth="1" min="1" max="1"/>
    <col width="33" customWidth="1" min="2" max="2"/>
    <col width="12" customWidth="1" min="3" max="3"/>
    <col width="11" customWidth="1" min="4" max="4"/>
    <col width="11" customWidth="1" min="5" max="5"/>
    <col width="14" customWidth="1" min="6" max="6"/>
    <col width="11" customWidth="1" min="7" max="7"/>
    <col width="11" customWidth="1" min="8" max="8"/>
    <col width="12" customWidth="1" min="9" max="9"/>
    <col width="12" customWidth="1" min="10" max="10"/>
    <col width="13" customWidth="1" min="11" max="11"/>
    <col width="3" customWidth="1" min="12" max="12"/>
    <col width="8" customWidth="1" min="13" max="13"/>
    <col width="15" customWidth="1" min="14" max="14"/>
    <col width="15" customWidth="1" min="15" max="15"/>
    <col width="15" customWidth="1" min="16" max="16"/>
    <col width="15" customWidth="1" min="17" max="17"/>
    <col width="15" customWidth="1" min="18" max="18"/>
  </cols>
  <sheetData>
    <row r="1" ht="32" customHeight="1">
      <c r="A1" s="8" t="inlineStr">
        <is>
          <t>EXAMPLE NUMBERS, NOT REAL COMPANY DATA · HVAC booked-job scorecard</t>
        </is>
      </c>
      <c r="L1" s="1" t="n"/>
      <c r="M1" s="9" t="inlineStr">
        <is>
          <t>Type here</t>
        </is>
      </c>
      <c r="N1" s="10" t="inlineStr">
        <is>
          <t>Calculated</t>
        </is>
      </c>
      <c r="P1" s="1" t="n"/>
      <c r="Q1" s="1" t="n"/>
      <c r="R1" s="1" t="n"/>
    </row>
    <row r="2" ht="30" customHeight="1">
      <c r="A2" s="11" t="inlineStr">
        <is>
          <t>Company</t>
        </is>
      </c>
      <c r="B2" s="12" t="inlineStr">
        <is>
          <t>Example Heating &amp; Air (sample)</t>
        </is>
      </c>
      <c r="C2" s="13" t="inlineStr">
        <is>
          <t>Year</t>
        </is>
      </c>
      <c r="D2" s="14" t="n">
        <v>2026</v>
      </c>
      <c r="E2" s="15" t="n"/>
      <c r="F2" s="16">
        <f>"Booking-rate benchmark: "&amp;TEXT(Benchmarks!$C$5,"0%")&amp;", ServiceTitan's June 2022 HVAC average."</f>
        <v/>
      </c>
      <c r="L2" s="15" t="n"/>
      <c r="M2" s="15" t="n"/>
      <c r="N2" s="17" t="inlineStr">
        <is>
          <t>Start row (row 4): Members on Jan 1</t>
        </is>
      </c>
      <c r="O2" s="15" t="n"/>
      <c r="P2" s="15" t="n"/>
      <c r="Q2" s="15" t="n"/>
      <c r="R2" s="15" t="n"/>
    </row>
    <row r="3" ht="54" customHeight="1">
      <c r="A3" s="18" t="inlineStr">
        <is>
          <t>Month</t>
        </is>
      </c>
      <c r="B3" s="18" t="inlineStr">
        <is>
          <t>Source</t>
        </is>
      </c>
      <c r="C3" s="18" t="inlineStr">
        <is>
          <t>Spend</t>
        </is>
      </c>
      <c r="D3" s="18" t="inlineStr">
        <is>
          <t>Calls / leads</t>
        </is>
      </c>
      <c r="E3" s="18" t="inlineStr">
        <is>
          <t>Booked jobs</t>
        </is>
      </c>
      <c r="F3" s="18" t="inlineStr">
        <is>
          <t>Revenue from those jobs</t>
        </is>
      </c>
      <c r="G3" s="18" t="inlineStr">
        <is>
          <t>Booking rate</t>
        </is>
      </c>
      <c r="H3" s="18" t="inlineStr">
        <is>
          <t>Cost per lead</t>
        </is>
      </c>
      <c r="I3" s="18" t="inlineStr">
        <is>
          <t>Cost per booked job</t>
        </is>
      </c>
      <c r="J3" s="18" t="inlineStr">
        <is>
          <t>Revenue per booked job</t>
        </is>
      </c>
      <c r="K3" s="18" t="inlineStr">
        <is>
          <t>vs benchmark booking rate</t>
        </is>
      </c>
      <c r="M3" s="18" t="inlineStr">
        <is>
          <t>Month</t>
        </is>
      </c>
      <c r="N3" s="19" t="inlineStr">
        <is>
          <t>Replacement estimates run</t>
        </is>
      </c>
      <c r="O3" s="19" t="inlineStr">
        <is>
          <t>Replacements sold</t>
        </is>
      </c>
      <c r="P3" s="19" t="inlineStr">
        <is>
          <t>Replacement close rate</t>
        </is>
      </c>
      <c r="Q3" s="19" t="inlineStr">
        <is>
          <t>Active members (end of month)</t>
        </is>
      </c>
      <c r="R3" s="19" t="inlineStr">
        <is>
          <t>Net new members</t>
        </is>
      </c>
    </row>
    <row r="4" ht="22" customHeight="1">
      <c r="A4" s="20" t="inlineStr">
        <is>
          <t>Year at a glance</t>
        </is>
      </c>
      <c r="C4" s="21" t="inlineStr">
        <is>
          <t>Fills in from the monthly sections below. Months not filled in yet show as blank here and as zero in the chart.</t>
        </is>
      </c>
      <c r="M4" s="22" t="inlineStr">
        <is>
          <t>Start</t>
        </is>
      </c>
      <c r="N4" s="15" t="n"/>
      <c r="O4" s="15" t="n"/>
      <c r="P4" s="15" t="n"/>
      <c r="Q4" s="23" t="n">
        <v>410</v>
      </c>
      <c r="R4" s="15" t="n"/>
    </row>
    <row r="5">
      <c r="A5" s="24" t="inlineStr">
        <is>
          <t>Jan</t>
        </is>
      </c>
      <c r="B5" s="25" t="inlineStr">
        <is>
          <t>All sources</t>
        </is>
      </c>
      <c r="C5" s="26">
        <f>IF(AND(C40=0,C40=0,D40=0),"",C40)</f>
        <v/>
      </c>
      <c r="D5" s="27">
        <f>IF(AND(D40=0,C40=0,D40=0),"",D40)</f>
        <v/>
      </c>
      <c r="E5" s="27">
        <f>IF(AND(E40=0,C40=0,D40=0),"",E40)</f>
        <v/>
      </c>
      <c r="F5" s="26">
        <f>IF(AND(F40=0,C40=0,D40=0),"",F40)</f>
        <v/>
      </c>
      <c r="G5" s="28">
        <f>IFERROR(E5/D5,"")</f>
        <v/>
      </c>
      <c r="H5" s="26">
        <f>IFERROR(C5/D5,"")</f>
        <v/>
      </c>
      <c r="I5" s="26">
        <f>IF(AND(N(C5)&gt;0,N(E5)=0),"No jobs",IFERROR(C5/E5,""))</f>
        <v/>
      </c>
      <c r="J5" s="26">
        <f>IFERROR(F5/E5,"")</f>
        <v/>
      </c>
      <c r="K5" s="29">
        <f>IF(ISNUMBER(G5),(G5-Benchmarks!$C$5)*100,"")</f>
        <v/>
      </c>
      <c r="M5" s="24" t="inlineStr">
        <is>
          <t>Jan</t>
        </is>
      </c>
      <c r="N5" s="23" t="n">
        <v>14</v>
      </c>
      <c r="O5" s="23" t="n">
        <v>6</v>
      </c>
      <c r="P5" s="28">
        <f>IFERROR(O5/N5,"")</f>
        <v/>
      </c>
      <c r="Q5" s="23" t="n">
        <v>416</v>
      </c>
      <c r="R5" s="30">
        <f>IF(OR(Q5="",Q4=""),"",Q5-Q4)</f>
        <v/>
      </c>
    </row>
    <row r="6">
      <c r="A6" s="24" t="inlineStr">
        <is>
          <t>Feb</t>
        </is>
      </c>
      <c r="B6" s="25" t="inlineStr">
        <is>
          <t>All sources</t>
        </is>
      </c>
      <c r="C6" s="26">
        <f>IF(AND(C51=0,C51=0,D51=0),"",C51)</f>
        <v/>
      </c>
      <c r="D6" s="27">
        <f>IF(AND(D51=0,C51=0,D51=0),"",D51)</f>
        <v/>
      </c>
      <c r="E6" s="27">
        <f>IF(AND(E51=0,C51=0,D51=0),"",E51)</f>
        <v/>
      </c>
      <c r="F6" s="26">
        <f>IF(AND(F51=0,C51=0,D51=0),"",F51)</f>
        <v/>
      </c>
      <c r="G6" s="28">
        <f>IFERROR(E6/D6,"")</f>
        <v/>
      </c>
      <c r="H6" s="26">
        <f>IFERROR(C6/D6,"")</f>
        <v/>
      </c>
      <c r="I6" s="26">
        <f>IF(AND(N(C6)&gt;0,N(E6)=0),"No jobs",IFERROR(C6/E6,""))</f>
        <v/>
      </c>
      <c r="J6" s="26">
        <f>IFERROR(F6/E6,"")</f>
        <v/>
      </c>
      <c r="K6" s="29">
        <f>IF(ISNUMBER(G6),(G6-Benchmarks!$C$5)*100,"")</f>
        <v/>
      </c>
      <c r="M6" s="24" t="inlineStr">
        <is>
          <t>Feb</t>
        </is>
      </c>
      <c r="N6" s="23" t="n">
        <v>12</v>
      </c>
      <c r="O6" s="23" t="n">
        <v>5</v>
      </c>
      <c r="P6" s="28">
        <f>IFERROR(O6/N6,"")</f>
        <v/>
      </c>
      <c r="Q6" s="23" t="n">
        <v>421</v>
      </c>
      <c r="R6" s="30">
        <f>IF(OR(Q6="",Q5=""),"",Q6-Q5)</f>
        <v/>
      </c>
    </row>
    <row r="7">
      <c r="A7" s="24" t="inlineStr">
        <is>
          <t>Mar</t>
        </is>
      </c>
      <c r="B7" s="25" t="inlineStr">
        <is>
          <t>All sources</t>
        </is>
      </c>
      <c r="C7" s="26">
        <f>IF(AND(C62=0,C62=0,D62=0),"",C62)</f>
        <v/>
      </c>
      <c r="D7" s="27">
        <f>IF(AND(D62=0,C62=0,D62=0),"",D62)</f>
        <v/>
      </c>
      <c r="E7" s="27">
        <f>IF(AND(E62=0,C62=0,D62=0),"",E62)</f>
        <v/>
      </c>
      <c r="F7" s="26">
        <f>IF(AND(F62=0,C62=0,D62=0),"",F62)</f>
        <v/>
      </c>
      <c r="G7" s="28">
        <f>IFERROR(E7/D7,"")</f>
        <v/>
      </c>
      <c r="H7" s="26">
        <f>IFERROR(C7/D7,"")</f>
        <v/>
      </c>
      <c r="I7" s="26">
        <f>IF(AND(N(C7)&gt;0,N(E7)=0),"No jobs",IFERROR(C7/E7,""))</f>
        <v/>
      </c>
      <c r="J7" s="26">
        <f>IFERROR(F7/E7,"")</f>
        <v/>
      </c>
      <c r="K7" s="29">
        <f>IF(ISNUMBER(G7),(G7-Benchmarks!$C$5)*100,"")</f>
        <v/>
      </c>
      <c r="M7" s="24" t="inlineStr">
        <is>
          <t>Mar</t>
        </is>
      </c>
      <c r="N7" s="23" t="n">
        <v>13</v>
      </c>
      <c r="O7" s="23" t="n">
        <v>6</v>
      </c>
      <c r="P7" s="28">
        <f>IFERROR(O7/N7,"")</f>
        <v/>
      </c>
      <c r="Q7" s="23" t="n">
        <v>426</v>
      </c>
      <c r="R7" s="30">
        <f>IF(OR(Q7="",Q6=""),"",Q7-Q6)</f>
        <v/>
      </c>
    </row>
    <row r="8">
      <c r="A8" s="24" t="inlineStr">
        <is>
          <t>Apr</t>
        </is>
      </c>
      <c r="B8" s="25" t="inlineStr">
        <is>
          <t>All sources</t>
        </is>
      </c>
      <c r="C8" s="26">
        <f>IF(AND(C73=0,C73=0,D73=0),"",C73)</f>
        <v/>
      </c>
      <c r="D8" s="27">
        <f>IF(AND(D73=0,C73=0,D73=0),"",D73)</f>
        <v/>
      </c>
      <c r="E8" s="27">
        <f>IF(AND(E73=0,C73=0,D73=0),"",E73)</f>
        <v/>
      </c>
      <c r="F8" s="26">
        <f>IF(AND(F73=0,C73=0,D73=0),"",F73)</f>
        <v/>
      </c>
      <c r="G8" s="28">
        <f>IFERROR(E8/D8,"")</f>
        <v/>
      </c>
      <c r="H8" s="26">
        <f>IFERROR(C8/D8,"")</f>
        <v/>
      </c>
      <c r="I8" s="26">
        <f>IF(AND(N(C8)&gt;0,N(E8)=0),"No jobs",IFERROR(C8/E8,""))</f>
        <v/>
      </c>
      <c r="J8" s="26">
        <f>IFERROR(F8/E8,"")</f>
        <v/>
      </c>
      <c r="K8" s="29">
        <f>IF(ISNUMBER(G8),(G8-Benchmarks!$C$5)*100,"")</f>
        <v/>
      </c>
      <c r="M8" s="24" t="inlineStr">
        <is>
          <t>Apr</t>
        </is>
      </c>
      <c r="N8" s="23" t="n">
        <v>13</v>
      </c>
      <c r="O8" s="23" t="n">
        <v>6</v>
      </c>
      <c r="P8" s="28">
        <f>IFERROR(O8/N8,"")</f>
        <v/>
      </c>
      <c r="Q8" s="23" t="n">
        <v>432</v>
      </c>
      <c r="R8" s="30">
        <f>IF(OR(Q8="",Q7=""),"",Q8-Q7)</f>
        <v/>
      </c>
    </row>
    <row r="9">
      <c r="A9" s="24" t="inlineStr">
        <is>
          <t>May</t>
        </is>
      </c>
      <c r="B9" s="25" t="inlineStr">
        <is>
          <t>All sources</t>
        </is>
      </c>
      <c r="C9" s="26">
        <f>IF(AND(C84=0,C84=0,D84=0),"",C84)</f>
        <v/>
      </c>
      <c r="D9" s="27">
        <f>IF(AND(D84=0,C84=0,D84=0),"",D84)</f>
        <v/>
      </c>
      <c r="E9" s="27">
        <f>IF(AND(E84=0,C84=0,D84=0),"",E84)</f>
        <v/>
      </c>
      <c r="F9" s="26">
        <f>IF(AND(F84=0,C84=0,D84=0),"",F84)</f>
        <v/>
      </c>
      <c r="G9" s="28">
        <f>IFERROR(E9/D9,"")</f>
        <v/>
      </c>
      <c r="H9" s="26">
        <f>IFERROR(C9/D9,"")</f>
        <v/>
      </c>
      <c r="I9" s="26">
        <f>IF(AND(N(C9)&gt;0,N(E9)=0),"No jobs",IFERROR(C9/E9,""))</f>
        <v/>
      </c>
      <c r="J9" s="26">
        <f>IFERROR(F9/E9,"")</f>
        <v/>
      </c>
      <c r="K9" s="29">
        <f>IF(ISNUMBER(G9),(G9-Benchmarks!$C$5)*100,"")</f>
        <v/>
      </c>
      <c r="M9" s="24" t="inlineStr">
        <is>
          <t>May</t>
        </is>
      </c>
      <c r="N9" s="23" t="n">
        <v>15</v>
      </c>
      <c r="O9" s="23" t="n">
        <v>6</v>
      </c>
      <c r="P9" s="28">
        <f>IFERROR(O9/N9,"")</f>
        <v/>
      </c>
      <c r="Q9" s="23" t="n">
        <v>439</v>
      </c>
      <c r="R9" s="30">
        <f>IF(OR(Q9="",Q8=""),"",Q9-Q8)</f>
        <v/>
      </c>
    </row>
    <row r="10">
      <c r="A10" s="24" t="inlineStr">
        <is>
          <t>Jun</t>
        </is>
      </c>
      <c r="B10" s="25" t="inlineStr">
        <is>
          <t>All sources</t>
        </is>
      </c>
      <c r="C10" s="26">
        <f>IF(AND(C95=0,C95=0,D95=0),"",C95)</f>
        <v/>
      </c>
      <c r="D10" s="27">
        <f>IF(AND(D95=0,C95=0,D95=0),"",D95)</f>
        <v/>
      </c>
      <c r="E10" s="27">
        <f>IF(AND(E95=0,C95=0,D95=0),"",E95)</f>
        <v/>
      </c>
      <c r="F10" s="26">
        <f>IF(AND(F95=0,C95=0,D95=0),"",F95)</f>
        <v/>
      </c>
      <c r="G10" s="28">
        <f>IFERROR(E10/D10,"")</f>
        <v/>
      </c>
      <c r="H10" s="26">
        <f>IFERROR(C10/D10,"")</f>
        <v/>
      </c>
      <c r="I10" s="26">
        <f>IF(AND(N(C10)&gt;0,N(E10)=0),"No jobs",IFERROR(C10/E10,""))</f>
        <v/>
      </c>
      <c r="J10" s="26">
        <f>IFERROR(F10/E10,"")</f>
        <v/>
      </c>
      <c r="K10" s="29">
        <f>IF(ISNUMBER(G10),(G10-Benchmarks!$C$5)*100,"")</f>
        <v/>
      </c>
      <c r="M10" s="24" t="inlineStr">
        <is>
          <t>Jun</t>
        </is>
      </c>
      <c r="N10" s="23" t="n">
        <v>19</v>
      </c>
      <c r="O10" s="23" t="n">
        <v>8</v>
      </c>
      <c r="P10" s="28">
        <f>IFERROR(O10/N10,"")</f>
        <v/>
      </c>
      <c r="Q10" s="23" t="n">
        <v>448</v>
      </c>
      <c r="R10" s="30">
        <f>IF(OR(Q10="",Q9=""),"",Q10-Q9)</f>
        <v/>
      </c>
    </row>
    <row r="11">
      <c r="A11" s="24" t="inlineStr">
        <is>
          <t>Jul</t>
        </is>
      </c>
      <c r="B11" s="25" t="inlineStr">
        <is>
          <t>All sources</t>
        </is>
      </c>
      <c r="C11" s="26">
        <f>IF(AND(C106=0,C106=0,D106=0),"",C106)</f>
        <v/>
      </c>
      <c r="D11" s="27">
        <f>IF(AND(D106=0,C106=0,D106=0),"",D106)</f>
        <v/>
      </c>
      <c r="E11" s="27">
        <f>IF(AND(E106=0,C106=0,D106=0),"",E106)</f>
        <v/>
      </c>
      <c r="F11" s="26">
        <f>IF(AND(F106=0,C106=0,D106=0),"",F106)</f>
        <v/>
      </c>
      <c r="G11" s="28">
        <f>IFERROR(E11/D11,"")</f>
        <v/>
      </c>
      <c r="H11" s="26">
        <f>IFERROR(C11/D11,"")</f>
        <v/>
      </c>
      <c r="I11" s="26">
        <f>IF(AND(N(C11)&gt;0,N(E11)=0),"No jobs",IFERROR(C11/E11,""))</f>
        <v/>
      </c>
      <c r="J11" s="26">
        <f>IFERROR(F11/E11,"")</f>
        <v/>
      </c>
      <c r="K11" s="29">
        <f>IF(ISNUMBER(G11),(G11-Benchmarks!$C$5)*100,"")</f>
        <v/>
      </c>
      <c r="M11" s="24" t="inlineStr">
        <is>
          <t>Jul</t>
        </is>
      </c>
      <c r="N11" s="23" t="n">
        <v>21</v>
      </c>
      <c r="O11" s="23" t="n">
        <v>9</v>
      </c>
      <c r="P11" s="28">
        <f>IFERROR(O11/N11,"")</f>
        <v/>
      </c>
      <c r="Q11" s="23" t="n">
        <v>459</v>
      </c>
      <c r="R11" s="30">
        <f>IF(OR(Q11="",Q10=""),"",Q11-Q10)</f>
        <v/>
      </c>
    </row>
    <row r="12">
      <c r="A12" s="24" t="inlineStr">
        <is>
          <t>Aug</t>
        </is>
      </c>
      <c r="B12" s="25" t="inlineStr">
        <is>
          <t>All sources</t>
        </is>
      </c>
      <c r="C12" s="26">
        <f>IF(AND(C117=0,C117=0,D117=0),"",C117)</f>
        <v/>
      </c>
      <c r="D12" s="27">
        <f>IF(AND(D117=0,C117=0,D117=0),"",D117)</f>
        <v/>
      </c>
      <c r="E12" s="27">
        <f>IF(AND(E117=0,C117=0,D117=0),"",E117)</f>
        <v/>
      </c>
      <c r="F12" s="26">
        <f>IF(AND(F117=0,C117=0,D117=0),"",F117)</f>
        <v/>
      </c>
      <c r="G12" s="28">
        <f>IFERROR(E12/D12,"")</f>
        <v/>
      </c>
      <c r="H12" s="26">
        <f>IFERROR(C12/D12,"")</f>
        <v/>
      </c>
      <c r="I12" s="26">
        <f>IF(AND(N(C12)&gt;0,N(E12)=0),"No jobs",IFERROR(C12/E12,""))</f>
        <v/>
      </c>
      <c r="J12" s="26">
        <f>IFERROR(F12/E12,"")</f>
        <v/>
      </c>
      <c r="K12" s="29">
        <f>IF(ISNUMBER(G12),(G12-Benchmarks!$C$5)*100,"")</f>
        <v/>
      </c>
      <c r="M12" s="24" t="inlineStr">
        <is>
          <t>Aug</t>
        </is>
      </c>
      <c r="N12" s="23" t="n">
        <v>20</v>
      </c>
      <c r="O12" s="23" t="n">
        <v>9</v>
      </c>
      <c r="P12" s="28">
        <f>IFERROR(O12/N12,"")</f>
        <v/>
      </c>
      <c r="Q12" s="23" t="n">
        <v>469</v>
      </c>
      <c r="R12" s="30">
        <f>IF(OR(Q12="",Q11=""),"",Q12-Q11)</f>
        <v/>
      </c>
    </row>
    <row r="13">
      <c r="A13" s="24" t="inlineStr">
        <is>
          <t>Sep</t>
        </is>
      </c>
      <c r="B13" s="25" t="inlineStr">
        <is>
          <t>All sources</t>
        </is>
      </c>
      <c r="C13" s="26">
        <f>IF(AND(C128=0,C128=0,D128=0),"",C128)</f>
        <v/>
      </c>
      <c r="D13" s="27">
        <f>IF(AND(D128=0,C128=0,D128=0),"",D128)</f>
        <v/>
      </c>
      <c r="E13" s="27">
        <f>IF(AND(E128=0,C128=0,D128=0),"",E128)</f>
        <v/>
      </c>
      <c r="F13" s="26">
        <f>IF(AND(F128=0,C128=0,D128=0),"",F128)</f>
        <v/>
      </c>
      <c r="G13" s="28">
        <f>IFERROR(E13/D13,"")</f>
        <v/>
      </c>
      <c r="H13" s="26">
        <f>IFERROR(C13/D13,"")</f>
        <v/>
      </c>
      <c r="I13" s="26">
        <f>IF(AND(N(C13)&gt;0,N(E13)=0),"No jobs",IFERROR(C13/E13,""))</f>
        <v/>
      </c>
      <c r="J13" s="26">
        <f>IFERROR(F13/E13,"")</f>
        <v/>
      </c>
      <c r="K13" s="29">
        <f>IF(ISNUMBER(G13),(G13-Benchmarks!$C$5)*100,"")</f>
        <v/>
      </c>
      <c r="M13" s="24" t="inlineStr">
        <is>
          <t>Sep</t>
        </is>
      </c>
      <c r="N13" s="23" t="n">
        <v>15</v>
      </c>
      <c r="O13" s="23" t="n">
        <v>6</v>
      </c>
      <c r="P13" s="28">
        <f>IFERROR(O13/N13,"")</f>
        <v/>
      </c>
      <c r="Q13" s="23" t="n">
        <v>475</v>
      </c>
      <c r="R13" s="30">
        <f>IF(OR(Q13="",Q12=""),"",Q13-Q12)</f>
        <v/>
      </c>
    </row>
    <row r="14">
      <c r="A14" s="24" t="inlineStr">
        <is>
          <t>Oct</t>
        </is>
      </c>
      <c r="B14" s="25" t="inlineStr">
        <is>
          <t>All sources</t>
        </is>
      </c>
      <c r="C14" s="26">
        <f>IF(AND(C139=0,C139=0,D139=0),"",C139)</f>
        <v/>
      </c>
      <c r="D14" s="27">
        <f>IF(AND(D139=0,C139=0,D139=0),"",D139)</f>
        <v/>
      </c>
      <c r="E14" s="27">
        <f>IF(AND(E139=0,C139=0,D139=0),"",E139)</f>
        <v/>
      </c>
      <c r="F14" s="26">
        <f>IF(AND(F139=0,C139=0,D139=0),"",F139)</f>
        <v/>
      </c>
      <c r="G14" s="28">
        <f>IFERROR(E14/D14,"")</f>
        <v/>
      </c>
      <c r="H14" s="26">
        <f>IFERROR(C14/D14,"")</f>
        <v/>
      </c>
      <c r="I14" s="26">
        <f>IF(AND(N(C14)&gt;0,N(E14)=0),"No jobs",IFERROR(C14/E14,""))</f>
        <v/>
      </c>
      <c r="J14" s="26">
        <f>IFERROR(F14/E14,"")</f>
        <v/>
      </c>
      <c r="K14" s="29">
        <f>IF(ISNUMBER(G14),(G14-Benchmarks!$C$5)*100,"")</f>
        <v/>
      </c>
      <c r="M14" s="24" t="inlineStr">
        <is>
          <t>Oct</t>
        </is>
      </c>
      <c r="N14" s="23" t="n">
        <v>13</v>
      </c>
      <c r="O14" s="23" t="n">
        <v>5</v>
      </c>
      <c r="P14" s="28">
        <f>IFERROR(O14/N14,"")</f>
        <v/>
      </c>
      <c r="Q14" s="23" t="n">
        <v>481</v>
      </c>
      <c r="R14" s="30">
        <f>IF(OR(Q14="",Q13=""),"",Q14-Q13)</f>
        <v/>
      </c>
    </row>
    <row r="15">
      <c r="A15" s="24" t="inlineStr">
        <is>
          <t>Nov</t>
        </is>
      </c>
      <c r="B15" s="25" t="inlineStr">
        <is>
          <t>All sources</t>
        </is>
      </c>
      <c r="C15" s="26">
        <f>IF(AND(C150=0,C150=0,D150=0),"",C150)</f>
        <v/>
      </c>
      <c r="D15" s="27">
        <f>IF(AND(D150=0,C150=0,D150=0),"",D150)</f>
        <v/>
      </c>
      <c r="E15" s="27">
        <f>IF(AND(E150=0,C150=0,D150=0),"",E150)</f>
        <v/>
      </c>
      <c r="F15" s="26">
        <f>IF(AND(F150=0,C150=0,D150=0),"",F150)</f>
        <v/>
      </c>
      <c r="G15" s="28">
        <f>IFERROR(E15/D15,"")</f>
        <v/>
      </c>
      <c r="H15" s="26">
        <f>IFERROR(C15/D15,"")</f>
        <v/>
      </c>
      <c r="I15" s="26">
        <f>IF(AND(N(C15)&gt;0,N(E15)=0),"No jobs",IFERROR(C15/E15,""))</f>
        <v/>
      </c>
      <c r="J15" s="26">
        <f>IFERROR(F15/E15,"")</f>
        <v/>
      </c>
      <c r="K15" s="29">
        <f>IF(ISNUMBER(G15),(G15-Benchmarks!$C$5)*100,"")</f>
        <v/>
      </c>
      <c r="M15" s="24" t="inlineStr">
        <is>
          <t>Nov</t>
        </is>
      </c>
      <c r="N15" s="23" t="n">
        <v>13</v>
      </c>
      <c r="O15" s="23" t="n">
        <v>6</v>
      </c>
      <c r="P15" s="28">
        <f>IFERROR(O15/N15,"")</f>
        <v/>
      </c>
      <c r="Q15" s="23" t="n">
        <v>487</v>
      </c>
      <c r="R15" s="30">
        <f>IF(OR(Q15="",Q14=""),"",Q15-Q14)</f>
        <v/>
      </c>
    </row>
    <row r="16">
      <c r="A16" s="24" t="inlineStr">
        <is>
          <t>Dec</t>
        </is>
      </c>
      <c r="B16" s="25" t="inlineStr">
        <is>
          <t>All sources</t>
        </is>
      </c>
      <c r="C16" s="26">
        <f>IF(AND(C161=0,C161=0,D161=0),"",C161)</f>
        <v/>
      </c>
      <c r="D16" s="27">
        <f>IF(AND(D161=0,C161=0,D161=0),"",D161)</f>
        <v/>
      </c>
      <c r="E16" s="27">
        <f>IF(AND(E161=0,C161=0,D161=0),"",E161)</f>
        <v/>
      </c>
      <c r="F16" s="26">
        <f>IF(AND(F161=0,C161=0,D161=0),"",F161)</f>
        <v/>
      </c>
      <c r="G16" s="28">
        <f>IFERROR(E16/D16,"")</f>
        <v/>
      </c>
      <c r="H16" s="26">
        <f>IFERROR(C16/D16,"")</f>
        <v/>
      </c>
      <c r="I16" s="26">
        <f>IF(AND(N(C16)&gt;0,N(E16)=0),"No jobs",IFERROR(C16/E16,""))</f>
        <v/>
      </c>
      <c r="J16" s="26">
        <f>IFERROR(F16/E16,"")</f>
        <v/>
      </c>
      <c r="K16" s="29">
        <f>IF(ISNUMBER(G16),(G16-Benchmarks!$C$5)*100,"")</f>
        <v/>
      </c>
      <c r="M16" s="24" t="inlineStr">
        <is>
          <t>Dec</t>
        </is>
      </c>
      <c r="N16" s="23" t="n">
        <v>15</v>
      </c>
      <c r="O16" s="23" t="n">
        <v>7</v>
      </c>
      <c r="P16" s="28">
        <f>IFERROR(O16/N16,"")</f>
        <v/>
      </c>
      <c r="Q16" s="23" t="n">
        <v>493</v>
      </c>
      <c r="R16" s="30">
        <f>IF(OR(Q16="",Q15=""),"",Q16-Q15)</f>
        <v/>
      </c>
    </row>
    <row r="17">
      <c r="A17" s="31" t="inlineStr">
        <is>
          <t>Year</t>
        </is>
      </c>
      <c r="B17" s="31" t="inlineStr">
        <is>
          <t>All sources, year to date</t>
        </is>
      </c>
      <c r="C17" s="32">
        <f>SUM(C5:C16)</f>
        <v/>
      </c>
      <c r="D17" s="33">
        <f>SUM(D5:D16)</f>
        <v/>
      </c>
      <c r="E17" s="33">
        <f>SUM(E5:E16)</f>
        <v/>
      </c>
      <c r="F17" s="32">
        <f>SUM(F5:F16)</f>
        <v/>
      </c>
      <c r="G17" s="34">
        <f>IFERROR(E17/D17,"")</f>
        <v/>
      </c>
      <c r="H17" s="32">
        <f>IFERROR(C17/D17,"")</f>
        <v/>
      </c>
      <c r="I17" s="32">
        <f>IF(AND(N(C17)&gt;0,N(E17)=0),"No jobs",IFERROR(C17/E17,""))</f>
        <v/>
      </c>
      <c r="J17" s="32">
        <f>IFERROR(F17/E17,"")</f>
        <v/>
      </c>
      <c r="K17" s="35">
        <f>IF(ISNUMBER(G17),(G17-Benchmarks!$C$5)*100,"")</f>
        <v/>
      </c>
      <c r="M17" s="36" t="inlineStr">
        <is>
          <t>Year</t>
        </is>
      </c>
      <c r="N17" s="37">
        <f>SUM(N5:N16)</f>
        <v/>
      </c>
      <c r="O17" s="37">
        <f>SUM(O5:O16)</f>
        <v/>
      </c>
      <c r="P17" s="38">
        <f>IFERROR(O17/N17,"")</f>
        <v/>
      </c>
      <c r="Q17" s="39" t="n"/>
      <c r="R17" s="40">
        <f>SUM(R5:R16)</f>
        <v/>
      </c>
    </row>
    <row r="18">
      <c r="M18" s="41" t="inlineStr">
        <is>
          <t>Net new members in January needs the start count in row 4.</t>
        </is>
      </c>
    </row>
    <row r="19" ht="22" customHeight="1">
      <c r="A19" s="42" t="inlineStr">
        <is>
          <t>Year by source</t>
        </is>
      </c>
      <c r="B19" s="43" t="n"/>
      <c r="C19" s="43" t="n"/>
      <c r="D19" s="43" t="n"/>
      <c r="E19" s="43" t="n"/>
      <c r="F19" s="44" t="inlineStr">
        <is>
          <t>Which sources book jobs, and what each booked job costs</t>
        </is>
      </c>
      <c r="G19" s="43" t="n"/>
      <c r="H19" s="43" t="n"/>
      <c r="I19" s="43" t="n"/>
      <c r="J19" s="43" t="n"/>
      <c r="K19" s="43" t="n"/>
    </row>
    <row r="20">
      <c r="A20" s="45" t="inlineStr">
        <is>
          <t>Year</t>
        </is>
      </c>
      <c r="B20" s="46" t="inlineStr">
        <is>
          <t>Google Business Profile / Maps</t>
        </is>
      </c>
      <c r="C20" s="26">
        <f>SUMIF($B$31:$B$161,$B20,$C$31:$C$161)</f>
        <v/>
      </c>
      <c r="D20" s="27">
        <f>SUMIF($B$31:$B$161,$B20,$D$31:$D$161)</f>
        <v/>
      </c>
      <c r="E20" s="27">
        <f>SUMIF($B$31:$B$161,$B20,$E$31:$E$161)</f>
        <v/>
      </c>
      <c r="F20" s="26">
        <f>SUMIF($B$31:$B$161,$B20,$F$31:$F$161)</f>
        <v/>
      </c>
      <c r="G20" s="28">
        <f>IF(AND(N(D20)&gt;0,N(E20)&gt;N(D20)),"Booked &gt; calls?",IFERROR(E20/D20,""))</f>
        <v/>
      </c>
      <c r="H20" s="26">
        <f>IFERROR(C20/D20,"")</f>
        <v/>
      </c>
      <c r="I20" s="26">
        <f>IF(AND(N(C20)&gt;0,N(E20)=0),"No jobs",IFERROR(C20/E20,""))</f>
        <v/>
      </c>
      <c r="J20" s="26">
        <f>IFERROR(F20/E20,"")</f>
        <v/>
      </c>
      <c r="K20" s="29">
        <f>IF(ISNUMBER(G20),(G20-Benchmarks!$C$5)*100,"")</f>
        <v/>
      </c>
    </row>
    <row r="21">
      <c r="A21" s="45" t="inlineStr">
        <is>
          <t>Year</t>
        </is>
      </c>
      <c r="B21" s="46" t="inlineStr">
        <is>
          <t>Local Services Ads</t>
        </is>
      </c>
      <c r="C21" s="26">
        <f>SUMIF($B$31:$B$161,$B21,$C$31:$C$161)</f>
        <v/>
      </c>
      <c r="D21" s="27">
        <f>SUMIF($B$31:$B$161,$B21,$D$31:$D$161)</f>
        <v/>
      </c>
      <c r="E21" s="27">
        <f>SUMIF($B$31:$B$161,$B21,$E$31:$E$161)</f>
        <v/>
      </c>
      <c r="F21" s="26">
        <f>SUMIF($B$31:$B$161,$B21,$F$31:$F$161)</f>
        <v/>
      </c>
      <c r="G21" s="28">
        <f>IF(AND(N(D21)&gt;0,N(E21)&gt;N(D21)),"Booked &gt; calls?",IFERROR(E21/D21,""))</f>
        <v/>
      </c>
      <c r="H21" s="26">
        <f>IFERROR(C21/D21,"")</f>
        <v/>
      </c>
      <c r="I21" s="26">
        <f>IF(AND(N(C21)&gt;0,N(E21)=0),"No jobs",IFERROR(C21/E21,""))</f>
        <v/>
      </c>
      <c r="J21" s="26">
        <f>IFERROR(F21/E21,"")</f>
        <v/>
      </c>
      <c r="K21" s="29">
        <f>IF(ISNUMBER(G21),(G21-Benchmarks!$C$5)*100,"")</f>
        <v/>
      </c>
    </row>
    <row r="22">
      <c r="A22" s="45" t="inlineStr">
        <is>
          <t>Year</t>
        </is>
      </c>
      <c r="B22" s="46" t="inlineStr">
        <is>
          <t>Google Ads</t>
        </is>
      </c>
      <c r="C22" s="26">
        <f>SUMIF($B$31:$B$161,$B22,$C$31:$C$161)</f>
        <v/>
      </c>
      <c r="D22" s="27">
        <f>SUMIF($B$31:$B$161,$B22,$D$31:$D$161)</f>
        <v/>
      </c>
      <c r="E22" s="27">
        <f>SUMIF($B$31:$B$161,$B22,$E$31:$E$161)</f>
        <v/>
      </c>
      <c r="F22" s="26">
        <f>SUMIF($B$31:$B$161,$B22,$F$31:$F$161)</f>
        <v/>
      </c>
      <c r="G22" s="28">
        <f>IF(AND(N(D22)&gt;0,N(E22)&gt;N(D22)),"Booked &gt; calls?",IFERROR(E22/D22,""))</f>
        <v/>
      </c>
      <c r="H22" s="26">
        <f>IFERROR(C22/D22,"")</f>
        <v/>
      </c>
      <c r="I22" s="26">
        <f>IF(AND(N(C22)&gt;0,N(E22)=0),"No jobs",IFERROR(C22/E22,""))</f>
        <v/>
      </c>
      <c r="J22" s="26">
        <f>IFERROR(F22/E22,"")</f>
        <v/>
      </c>
      <c r="K22" s="29">
        <f>IF(ISNUMBER(G22),(G22-Benchmarks!$C$5)*100,"")</f>
        <v/>
      </c>
    </row>
    <row r="23">
      <c r="A23" s="45" t="inlineStr">
        <is>
          <t>Year</t>
        </is>
      </c>
      <c r="B23" s="46" t="inlineStr">
        <is>
          <t>Website and organic</t>
        </is>
      </c>
      <c r="C23" s="26">
        <f>SUMIF($B$31:$B$161,$B23,$C$31:$C$161)</f>
        <v/>
      </c>
      <c r="D23" s="27">
        <f>SUMIF($B$31:$B$161,$B23,$D$31:$D$161)</f>
        <v/>
      </c>
      <c r="E23" s="27">
        <f>SUMIF($B$31:$B$161,$B23,$E$31:$E$161)</f>
        <v/>
      </c>
      <c r="F23" s="26">
        <f>SUMIF($B$31:$B$161,$B23,$F$31:$F$161)</f>
        <v/>
      </c>
      <c r="G23" s="28">
        <f>IF(AND(N(D23)&gt;0,N(E23)&gt;N(D23)),"Booked &gt; calls?",IFERROR(E23/D23,""))</f>
        <v/>
      </c>
      <c r="H23" s="26">
        <f>IFERROR(C23/D23,"")</f>
        <v/>
      </c>
      <c r="I23" s="26">
        <f>IF(AND(N(C23)&gt;0,N(E23)=0),"No jobs",IFERROR(C23/E23,""))</f>
        <v/>
      </c>
      <c r="J23" s="26">
        <f>IFERROR(F23/E23,"")</f>
        <v/>
      </c>
      <c r="K23" s="29">
        <f>IF(ISNUMBER(G23),(G23-Benchmarks!$C$5)*100,"")</f>
        <v/>
      </c>
    </row>
    <row r="24">
      <c r="A24" s="45" t="inlineStr">
        <is>
          <t>Year</t>
        </is>
      </c>
      <c r="B24" s="46" t="inlineStr">
        <is>
          <t>Referral and repeat</t>
        </is>
      </c>
      <c r="C24" s="26">
        <f>SUMIF($B$31:$B$161,$B24,$C$31:$C$161)</f>
        <v/>
      </c>
      <c r="D24" s="27">
        <f>SUMIF($B$31:$B$161,$B24,$D$31:$D$161)</f>
        <v/>
      </c>
      <c r="E24" s="27">
        <f>SUMIF($B$31:$B$161,$B24,$E$31:$E$161)</f>
        <v/>
      </c>
      <c r="F24" s="26">
        <f>SUMIF($B$31:$B$161,$B24,$F$31:$F$161)</f>
        <v/>
      </c>
      <c r="G24" s="28">
        <f>IF(AND(N(D24)&gt;0,N(E24)&gt;N(D24)),"Booked &gt; calls?",IFERROR(E24/D24,""))</f>
        <v/>
      </c>
      <c r="H24" s="26">
        <f>IFERROR(C24/D24,"")</f>
        <v/>
      </c>
      <c r="I24" s="26">
        <f>IF(AND(N(C24)&gt;0,N(E24)=0),"No jobs",IFERROR(C24/E24,""))</f>
        <v/>
      </c>
      <c r="J24" s="26">
        <f>IFERROR(F24/E24,"")</f>
        <v/>
      </c>
      <c r="K24" s="29">
        <f>IF(ISNUMBER(G24),(G24-Benchmarks!$C$5)*100,"")</f>
        <v/>
      </c>
    </row>
    <row r="25">
      <c r="A25" s="45" t="inlineStr">
        <is>
          <t>Year</t>
        </is>
      </c>
      <c r="B25" s="46" t="inlineStr">
        <is>
          <t>Lead marketplaces</t>
        </is>
      </c>
      <c r="C25" s="26">
        <f>SUMIF($B$31:$B$161,$B25,$C$31:$C$161)</f>
        <v/>
      </c>
      <c r="D25" s="27">
        <f>SUMIF($B$31:$B$161,$B25,$D$31:$D$161)</f>
        <v/>
      </c>
      <c r="E25" s="27">
        <f>SUMIF($B$31:$B$161,$B25,$E$31:$E$161)</f>
        <v/>
      </c>
      <c r="F25" s="26">
        <f>SUMIF($B$31:$B$161,$B25,$F$31:$F$161)</f>
        <v/>
      </c>
      <c r="G25" s="28">
        <f>IF(AND(N(D25)&gt;0,N(E25)&gt;N(D25)),"Booked &gt; calls?",IFERROR(E25/D25,""))</f>
        <v/>
      </c>
      <c r="H25" s="26">
        <f>IFERROR(C25/D25,"")</f>
        <v/>
      </c>
      <c r="I25" s="26">
        <f>IF(AND(N(C25)&gt;0,N(E25)=0),"No jobs",IFERROR(C25/E25,""))</f>
        <v/>
      </c>
      <c r="J25" s="26">
        <f>IFERROR(F25/E25,"")</f>
        <v/>
      </c>
      <c r="K25" s="29">
        <f>IF(ISNUMBER(G25),(G25-Benchmarks!$C$5)*100,"")</f>
        <v/>
      </c>
    </row>
    <row r="26">
      <c r="A26" s="45" t="inlineStr">
        <is>
          <t>Year</t>
        </is>
      </c>
      <c r="B26" s="46" t="inlineStr">
        <is>
          <t>Other</t>
        </is>
      </c>
      <c r="C26" s="26">
        <f>SUMIF($B$31:$B$161,$B26,$C$31:$C$161)</f>
        <v/>
      </c>
      <c r="D26" s="27">
        <f>SUMIF($B$31:$B$161,$B26,$D$31:$D$161)</f>
        <v/>
      </c>
      <c r="E26" s="27">
        <f>SUMIF($B$31:$B$161,$B26,$E$31:$E$161)</f>
        <v/>
      </c>
      <c r="F26" s="26">
        <f>SUMIF($B$31:$B$161,$B26,$F$31:$F$161)</f>
        <v/>
      </c>
      <c r="G26" s="28">
        <f>IF(AND(N(D26)&gt;0,N(E26)&gt;N(D26)),"Booked &gt; calls?",IFERROR(E26/D26,""))</f>
        <v/>
      </c>
      <c r="H26" s="26">
        <f>IFERROR(C26/D26,"")</f>
        <v/>
      </c>
      <c r="I26" s="26">
        <f>IF(AND(N(C26)&gt;0,N(E26)=0),"No jobs",IFERROR(C26/E26,""))</f>
        <v/>
      </c>
      <c r="J26" s="26">
        <f>IFERROR(F26/E26,"")</f>
        <v/>
      </c>
      <c r="K26" s="29">
        <f>IF(ISNUMBER(G26),(G26-Benchmarks!$C$5)*100,"")</f>
        <v/>
      </c>
    </row>
    <row r="27">
      <c r="A27" s="45" t="inlineStr">
        <is>
          <t>Year</t>
        </is>
      </c>
      <c r="B27" s="46" t="inlineStr">
        <is>
          <t>Agency or marketing fee (spend only)</t>
        </is>
      </c>
      <c r="C27" s="26">
        <f>SUMIF($B$31:$B$161,$B27,$C$31:$C$161)</f>
        <v/>
      </c>
      <c r="D27" s="47" t="n"/>
      <c r="E27" s="47" t="n"/>
      <c r="F27" s="47" t="n"/>
      <c r="G27" s="21" t="inlineStr">
        <is>
          <t>Counted in Total</t>
        </is>
      </c>
    </row>
    <row r="28">
      <c r="A28" s="48" t="inlineStr">
        <is>
          <t>Year</t>
        </is>
      </c>
      <c r="B28" s="31" t="inlineStr">
        <is>
          <t>Total</t>
        </is>
      </c>
      <c r="C28" s="32">
        <f>SUMIF($B$31:$B$161,$B28,$C$31:$C$161)</f>
        <v/>
      </c>
      <c r="D28" s="33">
        <f>SUMIF($B$31:$B$161,$B28,$D$31:$D$161)</f>
        <v/>
      </c>
      <c r="E28" s="33">
        <f>SUMIF($B$31:$B$161,$B28,$E$31:$E$161)</f>
        <v/>
      </c>
      <c r="F28" s="32">
        <f>SUMIF($B$31:$B$161,$B28,$F$31:$F$161)</f>
        <v/>
      </c>
      <c r="G28" s="34">
        <f>IFERROR(E28/D28,"")</f>
        <v/>
      </c>
      <c r="H28" s="32">
        <f>IFERROR(C28/D28,"")</f>
        <v/>
      </c>
      <c r="I28" s="32">
        <f>IF(AND(N(C28)&gt;0,N(E28)=0),"No jobs",IFERROR(C28/E28,""))</f>
        <v/>
      </c>
      <c r="J28" s="32">
        <f>IFERROR(F28/E28,"")</f>
        <v/>
      </c>
      <c r="K28" s="35">
        <f>IF(ISNUMBER(G28),(G28-Benchmarks!$C$5)*100,"")</f>
        <v/>
      </c>
    </row>
    <row r="31" ht="22" customHeight="1">
      <c r="A31" s="49" t="inlineStr">
        <is>
          <t>January</t>
        </is>
      </c>
      <c r="B31" s="43" t="n"/>
      <c r="C31" s="43" t="n"/>
      <c r="D31" s="43" t="n"/>
      <c r="E31" s="43" t="n"/>
      <c r="F31" s="43" t="n"/>
      <c r="G31" s="43" t="n"/>
      <c r="H31" s="43" t="n"/>
      <c r="I31" s="43" t="n"/>
      <c r="J31" s="43" t="n"/>
      <c r="K31" s="43" t="n"/>
    </row>
    <row r="32">
      <c r="A32" s="45" t="inlineStr">
        <is>
          <t>Jan</t>
        </is>
      </c>
      <c r="B32" s="46" t="inlineStr">
        <is>
          <t>Google Business Profile / Maps</t>
        </is>
      </c>
      <c r="C32" s="50" t="n">
        <v>0</v>
      </c>
      <c r="D32" s="23" t="n">
        <v>51</v>
      </c>
      <c r="E32" s="23" t="n">
        <v>26</v>
      </c>
      <c r="F32" s="50" t="n">
        <v>27660</v>
      </c>
      <c r="G32" s="28">
        <f>IF(AND(N(D32)&gt;0,N(E32)&gt;N(D32)),"Booked &gt; calls?",IFERROR(E32/D32,""))</f>
        <v/>
      </c>
      <c r="H32" s="26">
        <f>IFERROR(C32/D32,"")</f>
        <v/>
      </c>
      <c r="I32" s="26">
        <f>IF(AND(N(C32)&gt;0,N(E32)=0),"No jobs",IFERROR(C32/E32,""))</f>
        <v/>
      </c>
      <c r="J32" s="26">
        <f>IFERROR(F32/E32,"")</f>
        <v/>
      </c>
      <c r="K32" s="29">
        <f>IF(ISNUMBER(G32),(G32-Benchmarks!$C$5)*100,"")</f>
        <v/>
      </c>
    </row>
    <row r="33">
      <c r="A33" s="45" t="inlineStr">
        <is>
          <t>Jan</t>
        </is>
      </c>
      <c r="B33" s="46" t="inlineStr">
        <is>
          <t>Local Services Ads</t>
        </is>
      </c>
      <c r="C33" s="50" t="n">
        <v>1350</v>
      </c>
      <c r="D33" s="23" t="n">
        <v>25</v>
      </c>
      <c r="E33" s="23" t="n">
        <v>12</v>
      </c>
      <c r="F33" s="50" t="n">
        <v>12910</v>
      </c>
      <c r="G33" s="28">
        <f>IF(AND(N(D33)&gt;0,N(E33)&gt;N(D33)),"Booked &gt; calls?",IFERROR(E33/D33,""))</f>
        <v/>
      </c>
      <c r="H33" s="26">
        <f>IFERROR(C33/D33,"")</f>
        <v/>
      </c>
      <c r="I33" s="26">
        <f>IF(AND(N(C33)&gt;0,N(E33)=0),"No jobs",IFERROR(C33/E33,""))</f>
        <v/>
      </c>
      <c r="J33" s="26">
        <f>IFERROR(F33/E33,"")</f>
        <v/>
      </c>
      <c r="K33" s="29">
        <f>IF(ISNUMBER(G33),(G33-Benchmarks!$C$5)*100,"")</f>
        <v/>
      </c>
    </row>
    <row r="34">
      <c r="A34" s="45" t="inlineStr">
        <is>
          <t>Jan</t>
        </is>
      </c>
      <c r="B34" s="46" t="inlineStr">
        <is>
          <t>Google Ads</t>
        </is>
      </c>
      <c r="C34" s="50" t="n">
        <v>3200</v>
      </c>
      <c r="D34" s="23" t="n">
        <v>21</v>
      </c>
      <c r="E34" s="23" t="n">
        <v>7</v>
      </c>
      <c r="F34" s="50" t="n">
        <v>8640</v>
      </c>
      <c r="G34" s="28">
        <f>IF(AND(N(D34)&gt;0,N(E34)&gt;N(D34)),"Booked &gt; calls?",IFERROR(E34/D34,""))</f>
        <v/>
      </c>
      <c r="H34" s="26">
        <f>IFERROR(C34/D34,"")</f>
        <v/>
      </c>
      <c r="I34" s="26">
        <f>IF(AND(N(C34)&gt;0,N(E34)=0),"No jobs",IFERROR(C34/E34,""))</f>
        <v/>
      </c>
      <c r="J34" s="26">
        <f>IFERROR(F34/E34,"")</f>
        <v/>
      </c>
      <c r="K34" s="29">
        <f>IF(ISNUMBER(G34),(G34-Benchmarks!$C$5)*100,"")</f>
        <v/>
      </c>
    </row>
    <row r="35">
      <c r="A35" s="45" t="inlineStr">
        <is>
          <t>Jan</t>
        </is>
      </c>
      <c r="B35" s="46" t="inlineStr">
        <is>
          <t>Website and organic</t>
        </is>
      </c>
      <c r="C35" s="50" t="n">
        <v>0</v>
      </c>
      <c r="D35" s="23" t="n">
        <v>19</v>
      </c>
      <c r="E35" s="23" t="n">
        <v>9</v>
      </c>
      <c r="F35" s="50" t="n">
        <v>11810</v>
      </c>
      <c r="G35" s="28">
        <f>IF(AND(N(D35)&gt;0,N(E35)&gt;N(D35)),"Booked &gt; calls?",IFERROR(E35/D35,""))</f>
        <v/>
      </c>
      <c r="H35" s="26">
        <f>IFERROR(C35/D35,"")</f>
        <v/>
      </c>
      <c r="I35" s="26">
        <f>IF(AND(N(C35)&gt;0,N(E35)=0),"No jobs",IFERROR(C35/E35,""))</f>
        <v/>
      </c>
      <c r="J35" s="26">
        <f>IFERROR(F35/E35,"")</f>
        <v/>
      </c>
      <c r="K35" s="29">
        <f>IF(ISNUMBER(G35),(G35-Benchmarks!$C$5)*100,"")</f>
        <v/>
      </c>
    </row>
    <row r="36">
      <c r="A36" s="45" t="inlineStr">
        <is>
          <t>Jan</t>
        </is>
      </c>
      <c r="B36" s="46" t="inlineStr">
        <is>
          <t>Referral and repeat</t>
        </is>
      </c>
      <c r="C36" s="50" t="n">
        <v>0</v>
      </c>
      <c r="D36" s="23" t="n">
        <v>23</v>
      </c>
      <c r="E36" s="23" t="n">
        <v>17</v>
      </c>
      <c r="F36" s="50" t="n">
        <v>24860</v>
      </c>
      <c r="G36" s="28">
        <f>IF(AND(N(D36)&gt;0,N(E36)&gt;N(D36)),"Booked &gt; calls?",IFERROR(E36/D36,""))</f>
        <v/>
      </c>
      <c r="H36" s="26">
        <f>IFERROR(C36/D36,"")</f>
        <v/>
      </c>
      <c r="I36" s="26">
        <f>IF(AND(N(C36)&gt;0,N(E36)=0),"No jobs",IFERROR(C36/E36,""))</f>
        <v/>
      </c>
      <c r="J36" s="26">
        <f>IFERROR(F36/E36,"")</f>
        <v/>
      </c>
      <c r="K36" s="29">
        <f>IF(ISNUMBER(G36),(G36-Benchmarks!$C$5)*100,"")</f>
        <v/>
      </c>
    </row>
    <row r="37">
      <c r="A37" s="45" t="inlineStr">
        <is>
          <t>Jan</t>
        </is>
      </c>
      <c r="B37" s="46" t="inlineStr">
        <is>
          <t>Lead marketplaces</t>
        </is>
      </c>
      <c r="C37" s="50" t="n">
        <v>360</v>
      </c>
      <c r="D37" s="23" t="n">
        <v>8</v>
      </c>
      <c r="E37" s="23" t="n">
        <v>2</v>
      </c>
      <c r="F37" s="50" t="n">
        <v>1500</v>
      </c>
      <c r="G37" s="28">
        <f>IF(AND(N(D37)&gt;0,N(E37)&gt;N(D37)),"Booked &gt; calls?",IFERROR(E37/D37,""))</f>
        <v/>
      </c>
      <c r="H37" s="26">
        <f>IFERROR(C37/D37,"")</f>
        <v/>
      </c>
      <c r="I37" s="26">
        <f>IF(AND(N(C37)&gt;0,N(E37)=0),"No jobs",IFERROR(C37/E37,""))</f>
        <v/>
      </c>
      <c r="J37" s="26">
        <f>IFERROR(F37/E37,"")</f>
        <v/>
      </c>
      <c r="K37" s="29">
        <f>IF(ISNUMBER(G37),(G37-Benchmarks!$C$5)*100,"")</f>
        <v/>
      </c>
    </row>
    <row r="38">
      <c r="A38" s="45" t="inlineStr">
        <is>
          <t>Jan</t>
        </is>
      </c>
      <c r="B38" s="46" t="inlineStr">
        <is>
          <t>Other</t>
        </is>
      </c>
      <c r="C38" s="50" t="n">
        <v>250</v>
      </c>
      <c r="D38" s="23" t="n">
        <v>4</v>
      </c>
      <c r="E38" s="23" t="n">
        <v>2</v>
      </c>
      <c r="F38" s="50" t="n">
        <v>1800</v>
      </c>
      <c r="G38" s="28">
        <f>IF(AND(N(D38)&gt;0,N(E38)&gt;N(D38)),"Booked &gt; calls?",IFERROR(E38/D38,""))</f>
        <v/>
      </c>
      <c r="H38" s="26">
        <f>IFERROR(C38/D38,"")</f>
        <v/>
      </c>
      <c r="I38" s="26">
        <f>IF(AND(N(C38)&gt;0,N(E38)=0),"No jobs",IFERROR(C38/E38,""))</f>
        <v/>
      </c>
      <c r="J38" s="26">
        <f>IFERROR(F38/E38,"")</f>
        <v/>
      </c>
      <c r="K38" s="29">
        <f>IF(ISNUMBER(G38),(G38-Benchmarks!$C$5)*100,"")</f>
        <v/>
      </c>
    </row>
    <row r="39">
      <c r="A39" s="45" t="inlineStr">
        <is>
          <t>Jan</t>
        </is>
      </c>
      <c r="B39" s="46" t="inlineStr">
        <is>
          <t>Agency or marketing fee (spend only)</t>
        </is>
      </c>
      <c r="C39" s="50" t="n">
        <v>1500</v>
      </c>
      <c r="D39" s="47" t="n"/>
      <c r="E39" s="47" t="n"/>
      <c r="F39" s="47" t="n"/>
      <c r="G39" s="21" t="inlineStr">
        <is>
          <t>Counted in Total</t>
        </is>
      </c>
    </row>
    <row r="40">
      <c r="A40" s="51" t="inlineStr">
        <is>
          <t>Jan</t>
        </is>
      </c>
      <c r="B40" s="52" t="inlineStr">
        <is>
          <t>Total</t>
        </is>
      </c>
      <c r="C40" s="32">
        <f>SUM(C32:C39)</f>
        <v/>
      </c>
      <c r="D40" s="33">
        <f>SUM(D32:D39)</f>
        <v/>
      </c>
      <c r="E40" s="33">
        <f>SUM(E32:E39)</f>
        <v/>
      </c>
      <c r="F40" s="32">
        <f>SUM(F32:F39)</f>
        <v/>
      </c>
      <c r="G40" s="34">
        <f>IFERROR(E40/D40,"")</f>
        <v/>
      </c>
      <c r="H40" s="32">
        <f>IFERROR(C40/D40,"")</f>
        <v/>
      </c>
      <c r="I40" s="32">
        <f>IF(AND(N(C40)&gt;0,N(E40)=0),"No jobs",IFERROR(C40/E40,""))</f>
        <v/>
      </c>
      <c r="J40" s="32">
        <f>IFERROR(F40/E40,"")</f>
        <v/>
      </c>
      <c r="K40" s="35">
        <f>IF(ISNUMBER(G40),(G40-Benchmarks!$C$5)*100,"")</f>
        <v/>
      </c>
    </row>
    <row r="42" ht="22" customHeight="1">
      <c r="A42" s="49" t="inlineStr">
        <is>
          <t>February</t>
        </is>
      </c>
      <c r="B42" s="43" t="n"/>
      <c r="C42" s="43" t="n"/>
      <c r="D42" s="43" t="n"/>
      <c r="E42" s="43" t="n"/>
      <c r="F42" s="43" t="n"/>
      <c r="G42" s="43" t="n"/>
      <c r="H42" s="43" t="n"/>
      <c r="I42" s="43" t="n"/>
      <c r="J42" s="43" t="n"/>
      <c r="K42" s="43" t="n"/>
    </row>
    <row r="43">
      <c r="A43" s="45" t="inlineStr">
        <is>
          <t>Feb</t>
        </is>
      </c>
      <c r="B43" s="46" t="inlineStr">
        <is>
          <t>Google Business Profile / Maps</t>
        </is>
      </c>
      <c r="C43" s="50" t="n">
        <v>0</v>
      </c>
      <c r="D43" s="23" t="n">
        <v>44</v>
      </c>
      <c r="E43" s="23" t="n">
        <v>23</v>
      </c>
      <c r="F43" s="50" t="n">
        <v>27770</v>
      </c>
      <c r="G43" s="28">
        <f>IF(AND(N(D43)&gt;0,N(E43)&gt;N(D43)),"Booked &gt; calls?",IFERROR(E43/D43,""))</f>
        <v/>
      </c>
      <c r="H43" s="26">
        <f>IFERROR(C43/D43,"")</f>
        <v/>
      </c>
      <c r="I43" s="26">
        <f>IF(AND(N(C43)&gt;0,N(E43)=0),"No jobs",IFERROR(C43/E43,""))</f>
        <v/>
      </c>
      <c r="J43" s="26">
        <f>IFERROR(F43/E43,"")</f>
        <v/>
      </c>
      <c r="K43" s="29">
        <f>IF(ISNUMBER(G43),(G43-Benchmarks!$C$5)*100,"")</f>
        <v/>
      </c>
    </row>
    <row r="44">
      <c r="A44" s="45" t="inlineStr">
        <is>
          <t>Feb</t>
        </is>
      </c>
      <c r="B44" s="46" t="inlineStr">
        <is>
          <t>Local Services Ads</t>
        </is>
      </c>
      <c r="C44" s="50" t="n">
        <v>1188</v>
      </c>
      <c r="D44" s="23" t="n">
        <v>22</v>
      </c>
      <c r="E44" s="23" t="n">
        <v>10</v>
      </c>
      <c r="F44" s="50" t="n">
        <v>10240</v>
      </c>
      <c r="G44" s="28">
        <f>IF(AND(N(D44)&gt;0,N(E44)&gt;N(D44)),"Booked &gt; calls?",IFERROR(E44/D44,""))</f>
        <v/>
      </c>
      <c r="H44" s="26">
        <f>IFERROR(C44/D44,"")</f>
        <v/>
      </c>
      <c r="I44" s="26">
        <f>IF(AND(N(C44)&gt;0,N(E44)=0),"No jobs",IFERROR(C44/E44,""))</f>
        <v/>
      </c>
      <c r="J44" s="26">
        <f>IFERROR(F44/E44,"")</f>
        <v/>
      </c>
      <c r="K44" s="29">
        <f>IF(ISNUMBER(G44),(G44-Benchmarks!$C$5)*100,"")</f>
        <v/>
      </c>
    </row>
    <row r="45">
      <c r="A45" s="45" t="inlineStr">
        <is>
          <t>Feb</t>
        </is>
      </c>
      <c r="B45" s="46" t="inlineStr">
        <is>
          <t>Google Ads</t>
        </is>
      </c>
      <c r="C45" s="50" t="n">
        <v>3200</v>
      </c>
      <c r="D45" s="23" t="n">
        <v>19</v>
      </c>
      <c r="E45" s="23" t="n">
        <v>7</v>
      </c>
      <c r="F45" s="50" t="n">
        <v>9780</v>
      </c>
      <c r="G45" s="28">
        <f>IF(AND(N(D45)&gt;0,N(E45)&gt;N(D45)),"Booked &gt; calls?",IFERROR(E45/D45,""))</f>
        <v/>
      </c>
      <c r="H45" s="26">
        <f>IFERROR(C45/D45,"")</f>
        <v/>
      </c>
      <c r="I45" s="26">
        <f>IF(AND(N(C45)&gt;0,N(E45)=0),"No jobs",IFERROR(C45/E45,""))</f>
        <v/>
      </c>
      <c r="J45" s="26">
        <f>IFERROR(F45/E45,"")</f>
        <v/>
      </c>
      <c r="K45" s="29">
        <f>IF(ISNUMBER(G45),(G45-Benchmarks!$C$5)*100,"")</f>
        <v/>
      </c>
    </row>
    <row r="46">
      <c r="A46" s="45" t="inlineStr">
        <is>
          <t>Feb</t>
        </is>
      </c>
      <c r="B46" s="46" t="inlineStr">
        <is>
          <t>Website and organic</t>
        </is>
      </c>
      <c r="C46" s="50" t="n">
        <v>0</v>
      </c>
      <c r="D46" s="23" t="n">
        <v>17</v>
      </c>
      <c r="E46" s="23" t="n">
        <v>7</v>
      </c>
      <c r="F46" s="50" t="n">
        <v>8750</v>
      </c>
      <c r="G46" s="28">
        <f>IF(AND(N(D46)&gt;0,N(E46)&gt;N(D46)),"Booked &gt; calls?",IFERROR(E46/D46,""))</f>
        <v/>
      </c>
      <c r="H46" s="26">
        <f>IFERROR(C46/D46,"")</f>
        <v/>
      </c>
      <c r="I46" s="26">
        <f>IF(AND(N(C46)&gt;0,N(E46)=0),"No jobs",IFERROR(C46/E46,""))</f>
        <v/>
      </c>
      <c r="J46" s="26">
        <f>IFERROR(F46/E46,"")</f>
        <v/>
      </c>
      <c r="K46" s="29">
        <f>IF(ISNUMBER(G46),(G46-Benchmarks!$C$5)*100,"")</f>
        <v/>
      </c>
    </row>
    <row r="47">
      <c r="A47" s="45" t="inlineStr">
        <is>
          <t>Feb</t>
        </is>
      </c>
      <c r="B47" s="46" t="inlineStr">
        <is>
          <t>Referral and repeat</t>
        </is>
      </c>
      <c r="C47" s="50" t="n">
        <v>0</v>
      </c>
      <c r="D47" s="23" t="n">
        <v>20</v>
      </c>
      <c r="E47" s="23" t="n">
        <v>15</v>
      </c>
      <c r="F47" s="50" t="n">
        <v>20810</v>
      </c>
      <c r="G47" s="28">
        <f>IF(AND(N(D47)&gt;0,N(E47)&gt;N(D47)),"Booked &gt; calls?",IFERROR(E47/D47,""))</f>
        <v/>
      </c>
      <c r="H47" s="26">
        <f>IFERROR(C47/D47,"")</f>
        <v/>
      </c>
      <c r="I47" s="26">
        <f>IF(AND(N(C47)&gt;0,N(E47)=0),"No jobs",IFERROR(C47/E47,""))</f>
        <v/>
      </c>
      <c r="J47" s="26">
        <f>IFERROR(F47/E47,"")</f>
        <v/>
      </c>
      <c r="K47" s="29">
        <f>IF(ISNUMBER(G47),(G47-Benchmarks!$C$5)*100,"")</f>
        <v/>
      </c>
    </row>
    <row r="48">
      <c r="A48" s="45" t="inlineStr">
        <is>
          <t>Feb</t>
        </is>
      </c>
      <c r="B48" s="46" t="inlineStr">
        <is>
          <t>Lead marketplaces</t>
        </is>
      </c>
      <c r="C48" s="50" t="n">
        <v>360</v>
      </c>
      <c r="D48" s="23" t="n">
        <v>8</v>
      </c>
      <c r="E48" s="23" t="n">
        <v>2</v>
      </c>
      <c r="F48" s="50" t="n">
        <v>1430</v>
      </c>
      <c r="G48" s="28">
        <f>IF(AND(N(D48)&gt;0,N(E48)&gt;N(D48)),"Booked &gt; calls?",IFERROR(E48/D48,""))</f>
        <v/>
      </c>
      <c r="H48" s="26">
        <f>IFERROR(C48/D48,"")</f>
        <v/>
      </c>
      <c r="I48" s="26">
        <f>IF(AND(N(C48)&gt;0,N(E48)=0),"No jobs",IFERROR(C48/E48,""))</f>
        <v/>
      </c>
      <c r="J48" s="26">
        <f>IFERROR(F48/E48,"")</f>
        <v/>
      </c>
      <c r="K48" s="29">
        <f>IF(ISNUMBER(G48),(G48-Benchmarks!$C$5)*100,"")</f>
        <v/>
      </c>
    </row>
    <row r="49">
      <c r="A49" s="45" t="inlineStr">
        <is>
          <t>Feb</t>
        </is>
      </c>
      <c r="B49" s="46" t="inlineStr">
        <is>
          <t>Other</t>
        </is>
      </c>
      <c r="C49" s="50" t="n">
        <v>250</v>
      </c>
      <c r="D49" s="23" t="n">
        <v>4</v>
      </c>
      <c r="E49" s="23" t="n">
        <v>2</v>
      </c>
      <c r="F49" s="50" t="n">
        <v>1710</v>
      </c>
      <c r="G49" s="28">
        <f>IF(AND(N(D49)&gt;0,N(E49)&gt;N(D49)),"Booked &gt; calls?",IFERROR(E49/D49,""))</f>
        <v/>
      </c>
      <c r="H49" s="26">
        <f>IFERROR(C49/D49,"")</f>
        <v/>
      </c>
      <c r="I49" s="26">
        <f>IF(AND(N(C49)&gt;0,N(E49)=0),"No jobs",IFERROR(C49/E49,""))</f>
        <v/>
      </c>
      <c r="J49" s="26">
        <f>IFERROR(F49/E49,"")</f>
        <v/>
      </c>
      <c r="K49" s="29">
        <f>IF(ISNUMBER(G49),(G49-Benchmarks!$C$5)*100,"")</f>
        <v/>
      </c>
    </row>
    <row r="50">
      <c r="A50" s="45" t="inlineStr">
        <is>
          <t>Feb</t>
        </is>
      </c>
      <c r="B50" s="46" t="inlineStr">
        <is>
          <t>Agency or marketing fee (spend only)</t>
        </is>
      </c>
      <c r="C50" s="50" t="n">
        <v>1500</v>
      </c>
      <c r="D50" s="47" t="n"/>
      <c r="E50" s="47" t="n"/>
      <c r="F50" s="47" t="n"/>
      <c r="G50" s="21" t="inlineStr">
        <is>
          <t>Counted in Total</t>
        </is>
      </c>
    </row>
    <row r="51">
      <c r="A51" s="51" t="inlineStr">
        <is>
          <t>Feb</t>
        </is>
      </c>
      <c r="B51" s="52" t="inlineStr">
        <is>
          <t>Total</t>
        </is>
      </c>
      <c r="C51" s="32">
        <f>SUM(C43:C50)</f>
        <v/>
      </c>
      <c r="D51" s="33">
        <f>SUM(D43:D50)</f>
        <v/>
      </c>
      <c r="E51" s="33">
        <f>SUM(E43:E50)</f>
        <v/>
      </c>
      <c r="F51" s="32">
        <f>SUM(F43:F50)</f>
        <v/>
      </c>
      <c r="G51" s="34">
        <f>IFERROR(E51/D51,"")</f>
        <v/>
      </c>
      <c r="H51" s="32">
        <f>IFERROR(C51/D51,"")</f>
        <v/>
      </c>
      <c r="I51" s="32">
        <f>IF(AND(N(C51)&gt;0,N(E51)=0),"No jobs",IFERROR(C51/E51,""))</f>
        <v/>
      </c>
      <c r="J51" s="32">
        <f>IFERROR(F51/E51,"")</f>
        <v/>
      </c>
      <c r="K51" s="35">
        <f>IF(ISNUMBER(G51),(G51-Benchmarks!$C$5)*100,"")</f>
        <v/>
      </c>
    </row>
    <row r="53" ht="22" customHeight="1">
      <c r="A53" s="49" t="inlineStr">
        <is>
          <t>March</t>
        </is>
      </c>
      <c r="B53" s="43" t="n"/>
      <c r="C53" s="43" t="n"/>
      <c r="D53" s="43" t="n"/>
      <c r="E53" s="43" t="n"/>
      <c r="F53" s="43" t="n"/>
      <c r="G53" s="43" t="n"/>
      <c r="H53" s="43" t="n"/>
      <c r="I53" s="43" t="n"/>
      <c r="J53" s="43" t="n"/>
      <c r="K53" s="43" t="n"/>
    </row>
    <row r="54">
      <c r="A54" s="45" t="inlineStr">
        <is>
          <t>Mar</t>
        </is>
      </c>
      <c r="B54" s="46" t="inlineStr">
        <is>
          <t>Google Business Profile / Maps</t>
        </is>
      </c>
      <c r="C54" s="50" t="n">
        <v>0</v>
      </c>
      <c r="D54" s="23" t="n">
        <v>48</v>
      </c>
      <c r="E54" s="23" t="n">
        <v>26</v>
      </c>
      <c r="F54" s="50" t="n">
        <v>29900</v>
      </c>
      <c r="G54" s="28">
        <f>IF(AND(N(D54)&gt;0,N(E54)&gt;N(D54)),"Booked &gt; calls?",IFERROR(E54/D54,""))</f>
        <v/>
      </c>
      <c r="H54" s="26">
        <f>IFERROR(C54/D54,"")</f>
        <v/>
      </c>
      <c r="I54" s="26">
        <f>IF(AND(N(C54)&gt;0,N(E54)=0),"No jobs",IFERROR(C54/E54,""))</f>
        <v/>
      </c>
      <c r="J54" s="26">
        <f>IFERROR(F54/E54,"")</f>
        <v/>
      </c>
      <c r="K54" s="29">
        <f>IF(ISNUMBER(G54),(G54-Benchmarks!$C$5)*100,"")</f>
        <v/>
      </c>
    </row>
    <row r="55">
      <c r="A55" s="45" t="inlineStr">
        <is>
          <t>Mar</t>
        </is>
      </c>
      <c r="B55" s="46" t="inlineStr">
        <is>
          <t>Local Services Ads</t>
        </is>
      </c>
      <c r="C55" s="50" t="n">
        <v>1296</v>
      </c>
      <c r="D55" s="23" t="n">
        <v>24</v>
      </c>
      <c r="E55" s="23" t="n">
        <v>11</v>
      </c>
      <c r="F55" s="50" t="n">
        <v>10680</v>
      </c>
      <c r="G55" s="28">
        <f>IF(AND(N(D55)&gt;0,N(E55)&gt;N(D55)),"Booked &gt; calls?",IFERROR(E55/D55,""))</f>
        <v/>
      </c>
      <c r="H55" s="26">
        <f>IFERROR(C55/D55,"")</f>
        <v/>
      </c>
      <c r="I55" s="26">
        <f>IF(AND(N(C55)&gt;0,N(E55)=0),"No jobs",IFERROR(C55/E55,""))</f>
        <v/>
      </c>
      <c r="J55" s="26">
        <f>IFERROR(F55/E55,"")</f>
        <v/>
      </c>
      <c r="K55" s="29">
        <f>IF(ISNUMBER(G55),(G55-Benchmarks!$C$5)*100,"")</f>
        <v/>
      </c>
    </row>
    <row r="56">
      <c r="A56" s="45" t="inlineStr">
        <is>
          <t>Mar</t>
        </is>
      </c>
      <c r="B56" s="46" t="inlineStr">
        <is>
          <t>Google Ads</t>
        </is>
      </c>
      <c r="C56" s="50" t="n">
        <v>3200</v>
      </c>
      <c r="D56" s="23" t="n">
        <v>21</v>
      </c>
      <c r="E56" s="23" t="n">
        <v>7</v>
      </c>
      <c r="F56" s="50" t="n">
        <v>9330</v>
      </c>
      <c r="G56" s="28">
        <f>IF(AND(N(D56)&gt;0,N(E56)&gt;N(D56)),"Booked &gt; calls?",IFERROR(E56/D56,""))</f>
        <v/>
      </c>
      <c r="H56" s="26">
        <f>IFERROR(C56/D56,"")</f>
        <v/>
      </c>
      <c r="I56" s="26">
        <f>IF(AND(N(C56)&gt;0,N(E56)=0),"No jobs",IFERROR(C56/E56,""))</f>
        <v/>
      </c>
      <c r="J56" s="26">
        <f>IFERROR(F56/E56,"")</f>
        <v/>
      </c>
      <c r="K56" s="29">
        <f>IF(ISNUMBER(G56),(G56-Benchmarks!$C$5)*100,"")</f>
        <v/>
      </c>
    </row>
    <row r="57">
      <c r="A57" s="45" t="inlineStr">
        <is>
          <t>Mar</t>
        </is>
      </c>
      <c r="B57" s="46" t="inlineStr">
        <is>
          <t>Website and organic</t>
        </is>
      </c>
      <c r="C57" s="50" t="n">
        <v>0</v>
      </c>
      <c r="D57" s="23" t="n">
        <v>19</v>
      </c>
      <c r="E57" s="23" t="n">
        <v>9</v>
      </c>
      <c r="F57" s="50" t="n">
        <v>10690</v>
      </c>
      <c r="G57" s="28">
        <f>IF(AND(N(D57)&gt;0,N(E57)&gt;N(D57)),"Booked &gt; calls?",IFERROR(E57/D57,""))</f>
        <v/>
      </c>
      <c r="H57" s="26">
        <f>IFERROR(C57/D57,"")</f>
        <v/>
      </c>
      <c r="I57" s="26">
        <f>IF(AND(N(C57)&gt;0,N(E57)=0),"No jobs",IFERROR(C57/E57,""))</f>
        <v/>
      </c>
      <c r="J57" s="26">
        <f>IFERROR(F57/E57,"")</f>
        <v/>
      </c>
      <c r="K57" s="29">
        <f>IF(ISNUMBER(G57),(G57-Benchmarks!$C$5)*100,"")</f>
        <v/>
      </c>
    </row>
    <row r="58">
      <c r="A58" s="45" t="inlineStr">
        <is>
          <t>Mar</t>
        </is>
      </c>
      <c r="B58" s="46" t="inlineStr">
        <is>
          <t>Referral and repeat</t>
        </is>
      </c>
      <c r="C58" s="50" t="n">
        <v>0</v>
      </c>
      <c r="D58" s="23" t="n">
        <v>23</v>
      </c>
      <c r="E58" s="23" t="n">
        <v>16</v>
      </c>
      <c r="F58" s="50" t="n">
        <v>25200</v>
      </c>
      <c r="G58" s="28">
        <f>IF(AND(N(D58)&gt;0,N(E58)&gt;N(D58)),"Booked &gt; calls?",IFERROR(E58/D58,""))</f>
        <v/>
      </c>
      <c r="H58" s="26">
        <f>IFERROR(C58/D58,"")</f>
        <v/>
      </c>
      <c r="I58" s="26">
        <f>IF(AND(N(C58)&gt;0,N(E58)=0),"No jobs",IFERROR(C58/E58,""))</f>
        <v/>
      </c>
      <c r="J58" s="26">
        <f>IFERROR(F58/E58,"")</f>
        <v/>
      </c>
      <c r="K58" s="29">
        <f>IF(ISNUMBER(G58),(G58-Benchmarks!$C$5)*100,"")</f>
        <v/>
      </c>
    </row>
    <row r="59">
      <c r="A59" s="45" t="inlineStr">
        <is>
          <t>Mar</t>
        </is>
      </c>
      <c r="B59" s="46" t="inlineStr">
        <is>
          <t>Lead marketplaces</t>
        </is>
      </c>
      <c r="C59" s="50" t="n">
        <v>405</v>
      </c>
      <c r="D59" s="23" t="n">
        <v>9</v>
      </c>
      <c r="E59" s="23" t="n">
        <v>2</v>
      </c>
      <c r="F59" s="50" t="n">
        <v>1360</v>
      </c>
      <c r="G59" s="28">
        <f>IF(AND(N(D59)&gt;0,N(E59)&gt;N(D59)),"Booked &gt; calls?",IFERROR(E59/D59,""))</f>
        <v/>
      </c>
      <c r="H59" s="26">
        <f>IFERROR(C59/D59,"")</f>
        <v/>
      </c>
      <c r="I59" s="26">
        <f>IF(AND(N(C59)&gt;0,N(E59)=0),"No jobs",IFERROR(C59/E59,""))</f>
        <v/>
      </c>
      <c r="J59" s="26">
        <f>IFERROR(F59/E59,"")</f>
        <v/>
      </c>
      <c r="K59" s="29">
        <f>IF(ISNUMBER(G59),(G59-Benchmarks!$C$5)*100,"")</f>
        <v/>
      </c>
    </row>
    <row r="60">
      <c r="A60" s="45" t="inlineStr">
        <is>
          <t>Mar</t>
        </is>
      </c>
      <c r="B60" s="46" t="inlineStr">
        <is>
          <t>Other</t>
        </is>
      </c>
      <c r="C60" s="50" t="n">
        <v>250</v>
      </c>
      <c r="D60" s="23" t="n">
        <v>6</v>
      </c>
      <c r="E60" s="23" t="n">
        <v>2</v>
      </c>
      <c r="F60" s="50" t="n">
        <v>1940</v>
      </c>
      <c r="G60" s="28">
        <f>IF(AND(N(D60)&gt;0,N(E60)&gt;N(D60)),"Booked &gt; calls?",IFERROR(E60/D60,""))</f>
        <v/>
      </c>
      <c r="H60" s="26">
        <f>IFERROR(C60/D60,"")</f>
        <v/>
      </c>
      <c r="I60" s="26">
        <f>IF(AND(N(C60)&gt;0,N(E60)=0),"No jobs",IFERROR(C60/E60,""))</f>
        <v/>
      </c>
      <c r="J60" s="26">
        <f>IFERROR(F60/E60,"")</f>
        <v/>
      </c>
      <c r="K60" s="29">
        <f>IF(ISNUMBER(G60),(G60-Benchmarks!$C$5)*100,"")</f>
        <v/>
      </c>
    </row>
    <row r="61">
      <c r="A61" s="45" t="inlineStr">
        <is>
          <t>Mar</t>
        </is>
      </c>
      <c r="B61" s="46" t="inlineStr">
        <is>
          <t>Agency or marketing fee (spend only)</t>
        </is>
      </c>
      <c r="C61" s="50" t="n">
        <v>1500</v>
      </c>
      <c r="D61" s="47" t="n"/>
      <c r="E61" s="47" t="n"/>
      <c r="F61" s="47" t="n"/>
      <c r="G61" s="21" t="inlineStr">
        <is>
          <t>Counted in Total</t>
        </is>
      </c>
    </row>
    <row r="62">
      <c r="A62" s="51" t="inlineStr">
        <is>
          <t>Mar</t>
        </is>
      </c>
      <c r="B62" s="52" t="inlineStr">
        <is>
          <t>Total</t>
        </is>
      </c>
      <c r="C62" s="32">
        <f>SUM(C54:C61)</f>
        <v/>
      </c>
      <c r="D62" s="33">
        <f>SUM(D54:D61)</f>
        <v/>
      </c>
      <c r="E62" s="33">
        <f>SUM(E54:E61)</f>
        <v/>
      </c>
      <c r="F62" s="32">
        <f>SUM(F54:F61)</f>
        <v/>
      </c>
      <c r="G62" s="34">
        <f>IFERROR(E62/D62,"")</f>
        <v/>
      </c>
      <c r="H62" s="32">
        <f>IFERROR(C62/D62,"")</f>
        <v/>
      </c>
      <c r="I62" s="32">
        <f>IF(AND(N(C62)&gt;0,N(E62)=0),"No jobs",IFERROR(C62/E62,""))</f>
        <v/>
      </c>
      <c r="J62" s="32">
        <f>IFERROR(F62/E62,"")</f>
        <v/>
      </c>
      <c r="K62" s="35">
        <f>IF(ISNUMBER(G62),(G62-Benchmarks!$C$5)*100,"")</f>
        <v/>
      </c>
    </row>
    <row r="64" ht="22" customHeight="1">
      <c r="A64" s="49" t="inlineStr">
        <is>
          <t>April</t>
        </is>
      </c>
      <c r="B64" s="43" t="n"/>
      <c r="C64" s="43" t="n"/>
      <c r="D64" s="43" t="n"/>
      <c r="E64" s="43" t="n"/>
      <c r="F64" s="43" t="n"/>
      <c r="G64" s="43" t="n"/>
      <c r="H64" s="43" t="n"/>
      <c r="I64" s="43" t="n"/>
      <c r="J64" s="43" t="n"/>
      <c r="K64" s="43" t="n"/>
    </row>
    <row r="65">
      <c r="A65" s="45" t="inlineStr">
        <is>
          <t>Apr</t>
        </is>
      </c>
      <c r="B65" s="46" t="inlineStr">
        <is>
          <t>Google Business Profile / Maps</t>
        </is>
      </c>
      <c r="C65" s="50" t="n">
        <v>0</v>
      </c>
      <c r="D65" s="23" t="n">
        <v>48</v>
      </c>
      <c r="E65" s="23" t="n">
        <v>24</v>
      </c>
      <c r="F65" s="50" t="n">
        <v>26220</v>
      </c>
      <c r="G65" s="28">
        <f>IF(AND(N(D65)&gt;0,N(E65)&gt;N(D65)),"Booked &gt; calls?",IFERROR(E65/D65,""))</f>
        <v/>
      </c>
      <c r="H65" s="26">
        <f>IFERROR(C65/D65,"")</f>
        <v/>
      </c>
      <c r="I65" s="26">
        <f>IF(AND(N(C65)&gt;0,N(E65)=0),"No jobs",IFERROR(C65/E65,""))</f>
        <v/>
      </c>
      <c r="J65" s="26">
        <f>IFERROR(F65/E65,"")</f>
        <v/>
      </c>
      <c r="K65" s="29">
        <f>IF(ISNUMBER(G65),(G65-Benchmarks!$C$5)*100,"")</f>
        <v/>
      </c>
    </row>
    <row r="66">
      <c r="A66" s="45" t="inlineStr">
        <is>
          <t>Apr</t>
        </is>
      </c>
      <c r="B66" s="46" t="inlineStr">
        <is>
          <t>Local Services Ads</t>
        </is>
      </c>
      <c r="C66" s="50" t="n">
        <v>1296</v>
      </c>
      <c r="D66" s="23" t="n">
        <v>24</v>
      </c>
      <c r="E66" s="23" t="n">
        <v>12</v>
      </c>
      <c r="F66" s="50" t="n">
        <v>13230</v>
      </c>
      <c r="G66" s="28">
        <f>IF(AND(N(D66)&gt;0,N(E66)&gt;N(D66)),"Booked &gt; calls?",IFERROR(E66/D66,""))</f>
        <v/>
      </c>
      <c r="H66" s="26">
        <f>IFERROR(C66/D66,"")</f>
        <v/>
      </c>
      <c r="I66" s="26">
        <f>IF(AND(N(C66)&gt;0,N(E66)=0),"No jobs",IFERROR(C66/E66,""))</f>
        <v/>
      </c>
      <c r="J66" s="26">
        <f>IFERROR(F66/E66,"")</f>
        <v/>
      </c>
      <c r="K66" s="29">
        <f>IF(ISNUMBER(G66),(G66-Benchmarks!$C$5)*100,"")</f>
        <v/>
      </c>
    </row>
    <row r="67">
      <c r="A67" s="45" t="inlineStr">
        <is>
          <t>Apr</t>
        </is>
      </c>
      <c r="B67" s="46" t="inlineStr">
        <is>
          <t>Google Ads</t>
        </is>
      </c>
      <c r="C67" s="50" t="n">
        <v>3200</v>
      </c>
      <c r="D67" s="23" t="n">
        <v>20</v>
      </c>
      <c r="E67" s="23" t="n">
        <v>7</v>
      </c>
      <c r="F67" s="50" t="n">
        <v>8870</v>
      </c>
      <c r="G67" s="28">
        <f>IF(AND(N(D67)&gt;0,N(E67)&gt;N(D67)),"Booked &gt; calls?",IFERROR(E67/D67,""))</f>
        <v/>
      </c>
      <c r="H67" s="26">
        <f>IFERROR(C67/D67,"")</f>
        <v/>
      </c>
      <c r="I67" s="26">
        <f>IF(AND(N(C67)&gt;0,N(E67)=0),"No jobs",IFERROR(C67/E67,""))</f>
        <v/>
      </c>
      <c r="J67" s="26">
        <f>IFERROR(F67/E67,"")</f>
        <v/>
      </c>
      <c r="K67" s="29">
        <f>IF(ISNUMBER(G67),(G67-Benchmarks!$C$5)*100,"")</f>
        <v/>
      </c>
    </row>
    <row r="68">
      <c r="A68" s="45" t="inlineStr">
        <is>
          <t>Apr</t>
        </is>
      </c>
      <c r="B68" s="46" t="inlineStr">
        <is>
          <t>Website and organic</t>
        </is>
      </c>
      <c r="C68" s="50" t="n">
        <v>0</v>
      </c>
      <c r="D68" s="23" t="n">
        <v>18</v>
      </c>
      <c r="E68" s="23" t="n">
        <v>8</v>
      </c>
      <c r="F68" s="50" t="n">
        <v>10750</v>
      </c>
      <c r="G68" s="28">
        <f>IF(AND(N(D68)&gt;0,N(E68)&gt;N(D68)),"Booked &gt; calls?",IFERROR(E68/D68,""))</f>
        <v/>
      </c>
      <c r="H68" s="26">
        <f>IFERROR(C68/D68,"")</f>
        <v/>
      </c>
      <c r="I68" s="26">
        <f>IF(AND(N(C68)&gt;0,N(E68)=0),"No jobs",IFERROR(C68/E68,""))</f>
        <v/>
      </c>
      <c r="J68" s="26">
        <f>IFERROR(F68/E68,"")</f>
        <v/>
      </c>
      <c r="K68" s="29">
        <f>IF(ISNUMBER(G68),(G68-Benchmarks!$C$5)*100,"")</f>
        <v/>
      </c>
    </row>
    <row r="69">
      <c r="A69" s="45" t="inlineStr">
        <is>
          <t>Apr</t>
        </is>
      </c>
      <c r="B69" s="46" t="inlineStr">
        <is>
          <t>Referral and repeat</t>
        </is>
      </c>
      <c r="C69" s="50" t="n">
        <v>0</v>
      </c>
      <c r="D69" s="23" t="n">
        <v>22</v>
      </c>
      <c r="E69" s="23" t="n">
        <v>16</v>
      </c>
      <c r="F69" s="50" t="n">
        <v>24000</v>
      </c>
      <c r="G69" s="28">
        <f>IF(AND(N(D69)&gt;0,N(E69)&gt;N(D69)),"Booked &gt; calls?",IFERROR(E69/D69,""))</f>
        <v/>
      </c>
      <c r="H69" s="26">
        <f>IFERROR(C69/D69,"")</f>
        <v/>
      </c>
      <c r="I69" s="26">
        <f>IF(AND(N(C69)&gt;0,N(E69)=0),"No jobs",IFERROR(C69/E69,""))</f>
        <v/>
      </c>
      <c r="J69" s="26">
        <f>IFERROR(F69/E69,"")</f>
        <v/>
      </c>
      <c r="K69" s="29">
        <f>IF(ISNUMBER(G69),(G69-Benchmarks!$C$5)*100,"")</f>
        <v/>
      </c>
    </row>
    <row r="70">
      <c r="A70" s="45" t="inlineStr">
        <is>
          <t>Apr</t>
        </is>
      </c>
      <c r="B70" s="46" t="inlineStr">
        <is>
          <t>Lead marketplaces</t>
        </is>
      </c>
      <c r="C70" s="50" t="n">
        <v>360</v>
      </c>
      <c r="D70" s="23" t="n">
        <v>8</v>
      </c>
      <c r="E70" s="23" t="n">
        <v>2</v>
      </c>
      <c r="F70" s="50" t="n">
        <v>1300</v>
      </c>
      <c r="G70" s="28">
        <f>IF(AND(N(D70)&gt;0,N(E70)&gt;N(D70)),"Booked &gt; calls?",IFERROR(E70/D70,""))</f>
        <v/>
      </c>
      <c r="H70" s="26">
        <f>IFERROR(C70/D70,"")</f>
        <v/>
      </c>
      <c r="I70" s="26">
        <f>IF(AND(N(C70)&gt;0,N(E70)=0),"No jobs",IFERROR(C70/E70,""))</f>
        <v/>
      </c>
      <c r="J70" s="26">
        <f>IFERROR(F70/E70,"")</f>
        <v/>
      </c>
      <c r="K70" s="29">
        <f>IF(ISNUMBER(G70),(G70-Benchmarks!$C$5)*100,"")</f>
        <v/>
      </c>
    </row>
    <row r="71">
      <c r="A71" s="45" t="inlineStr">
        <is>
          <t>Apr</t>
        </is>
      </c>
      <c r="B71" s="46" t="inlineStr">
        <is>
          <t>Other</t>
        </is>
      </c>
      <c r="C71" s="50" t="n">
        <v>250</v>
      </c>
      <c r="D71" s="23" t="n">
        <v>4</v>
      </c>
      <c r="E71" s="23" t="n">
        <v>2</v>
      </c>
      <c r="F71" s="50" t="n">
        <v>1840</v>
      </c>
      <c r="G71" s="28">
        <f>IF(AND(N(D71)&gt;0,N(E71)&gt;N(D71)),"Booked &gt; calls?",IFERROR(E71/D71,""))</f>
        <v/>
      </c>
      <c r="H71" s="26">
        <f>IFERROR(C71/D71,"")</f>
        <v/>
      </c>
      <c r="I71" s="26">
        <f>IF(AND(N(C71)&gt;0,N(E71)=0),"No jobs",IFERROR(C71/E71,""))</f>
        <v/>
      </c>
      <c r="J71" s="26">
        <f>IFERROR(F71/E71,"")</f>
        <v/>
      </c>
      <c r="K71" s="29">
        <f>IF(ISNUMBER(G71),(G71-Benchmarks!$C$5)*100,"")</f>
        <v/>
      </c>
    </row>
    <row r="72">
      <c r="A72" s="45" t="inlineStr">
        <is>
          <t>Apr</t>
        </is>
      </c>
      <c r="B72" s="46" t="inlineStr">
        <is>
          <t>Agency or marketing fee (spend only)</t>
        </is>
      </c>
      <c r="C72" s="50" t="n">
        <v>1500</v>
      </c>
      <c r="D72" s="47" t="n"/>
      <c r="E72" s="47" t="n"/>
      <c r="F72" s="47" t="n"/>
      <c r="G72" s="21" t="inlineStr">
        <is>
          <t>Counted in Total</t>
        </is>
      </c>
    </row>
    <row r="73">
      <c r="A73" s="51" t="inlineStr">
        <is>
          <t>Apr</t>
        </is>
      </c>
      <c r="B73" s="52" t="inlineStr">
        <is>
          <t>Total</t>
        </is>
      </c>
      <c r="C73" s="32">
        <f>SUM(C65:C72)</f>
        <v/>
      </c>
      <c r="D73" s="33">
        <f>SUM(D65:D72)</f>
        <v/>
      </c>
      <c r="E73" s="33">
        <f>SUM(E65:E72)</f>
        <v/>
      </c>
      <c r="F73" s="32">
        <f>SUM(F65:F72)</f>
        <v/>
      </c>
      <c r="G73" s="34">
        <f>IFERROR(E73/D73,"")</f>
        <v/>
      </c>
      <c r="H73" s="32">
        <f>IFERROR(C73/D73,"")</f>
        <v/>
      </c>
      <c r="I73" s="32">
        <f>IF(AND(N(C73)&gt;0,N(E73)=0),"No jobs",IFERROR(C73/E73,""))</f>
        <v/>
      </c>
      <c r="J73" s="32">
        <f>IFERROR(F73/E73,"")</f>
        <v/>
      </c>
      <c r="K73" s="35">
        <f>IF(ISNUMBER(G73),(G73-Benchmarks!$C$5)*100,"")</f>
        <v/>
      </c>
    </row>
    <row r="75" ht="22" customHeight="1">
      <c r="A75" s="49" t="inlineStr">
        <is>
          <t>May</t>
        </is>
      </c>
      <c r="B75" s="43" t="n"/>
      <c r="C75" s="43" t="n"/>
      <c r="D75" s="43" t="n"/>
      <c r="E75" s="43" t="n"/>
      <c r="F75" s="43" t="n"/>
      <c r="G75" s="43" t="n"/>
      <c r="H75" s="43" t="n"/>
      <c r="I75" s="43" t="n"/>
      <c r="J75" s="43" t="n"/>
      <c r="K75" s="43" t="n"/>
    </row>
    <row r="76">
      <c r="A76" s="45" t="inlineStr">
        <is>
          <t>May</t>
        </is>
      </c>
      <c r="B76" s="46" t="inlineStr">
        <is>
          <t>Google Business Profile / Maps</t>
        </is>
      </c>
      <c r="C76" s="50" t="n">
        <v>0</v>
      </c>
      <c r="D76" s="23" t="n">
        <v>57</v>
      </c>
      <c r="E76" s="23" t="n">
        <v>30</v>
      </c>
      <c r="F76" s="50" t="n">
        <v>37090</v>
      </c>
      <c r="G76" s="28">
        <f>IF(AND(N(D76)&gt;0,N(E76)&gt;N(D76)),"Booked &gt; calls?",IFERROR(E76/D76,""))</f>
        <v/>
      </c>
      <c r="H76" s="26">
        <f>IFERROR(C76/D76,"")</f>
        <v/>
      </c>
      <c r="I76" s="26">
        <f>IF(AND(N(C76)&gt;0,N(E76)=0),"No jobs",IFERROR(C76/E76,""))</f>
        <v/>
      </c>
      <c r="J76" s="26">
        <f>IFERROR(F76/E76,"")</f>
        <v/>
      </c>
      <c r="K76" s="29">
        <f>IF(ISNUMBER(G76),(G76-Benchmarks!$C$5)*100,"")</f>
        <v/>
      </c>
    </row>
    <row r="77">
      <c r="A77" s="45" t="inlineStr">
        <is>
          <t>May</t>
        </is>
      </c>
      <c r="B77" s="46" t="inlineStr">
        <is>
          <t>Local Services Ads</t>
        </is>
      </c>
      <c r="C77" s="50" t="n">
        <v>1566</v>
      </c>
      <c r="D77" s="23" t="n">
        <v>29</v>
      </c>
      <c r="E77" s="23" t="n">
        <v>13</v>
      </c>
      <c r="F77" s="50" t="n">
        <v>13650</v>
      </c>
      <c r="G77" s="28">
        <f>IF(AND(N(D77)&gt;0,N(E77)&gt;N(D77)),"Booked &gt; calls?",IFERROR(E77/D77,""))</f>
        <v/>
      </c>
      <c r="H77" s="26">
        <f>IFERROR(C77/D77,"")</f>
        <v/>
      </c>
      <c r="I77" s="26">
        <f>IF(AND(N(C77)&gt;0,N(E77)=0),"No jobs",IFERROR(C77/E77,""))</f>
        <v/>
      </c>
      <c r="J77" s="26">
        <f>IFERROR(F77/E77,"")</f>
        <v/>
      </c>
      <c r="K77" s="29">
        <f>IF(ISNUMBER(G77),(G77-Benchmarks!$C$5)*100,"")</f>
        <v/>
      </c>
    </row>
    <row r="78">
      <c r="A78" s="45" t="inlineStr">
        <is>
          <t>May</t>
        </is>
      </c>
      <c r="B78" s="46" t="inlineStr">
        <is>
          <t>Google Ads</t>
        </is>
      </c>
      <c r="C78" s="50" t="n">
        <v>3200</v>
      </c>
      <c r="D78" s="23" t="n">
        <v>24</v>
      </c>
      <c r="E78" s="23" t="n">
        <v>9</v>
      </c>
      <c r="F78" s="50" t="n">
        <v>10820</v>
      </c>
      <c r="G78" s="28">
        <f>IF(AND(N(D78)&gt;0,N(E78)&gt;N(D78)),"Booked &gt; calls?",IFERROR(E78/D78,""))</f>
        <v/>
      </c>
      <c r="H78" s="26">
        <f>IFERROR(C78/D78,"")</f>
        <v/>
      </c>
      <c r="I78" s="26">
        <f>IF(AND(N(C78)&gt;0,N(E78)=0),"No jobs",IFERROR(C78/E78,""))</f>
        <v/>
      </c>
      <c r="J78" s="26">
        <f>IFERROR(F78/E78,"")</f>
        <v/>
      </c>
      <c r="K78" s="29">
        <f>IF(ISNUMBER(G78),(G78-Benchmarks!$C$5)*100,"")</f>
        <v/>
      </c>
    </row>
    <row r="79">
      <c r="A79" s="45" t="inlineStr">
        <is>
          <t>May</t>
        </is>
      </c>
      <c r="B79" s="46" t="inlineStr">
        <is>
          <t>Website and organic</t>
        </is>
      </c>
      <c r="C79" s="50" t="n">
        <v>0</v>
      </c>
      <c r="D79" s="23" t="n">
        <v>22</v>
      </c>
      <c r="E79" s="23" t="n">
        <v>10</v>
      </c>
      <c r="F79" s="50" t="n">
        <v>12810</v>
      </c>
      <c r="G79" s="28">
        <f>IF(AND(N(D79)&gt;0,N(E79)&gt;N(D79)),"Booked &gt; calls?",IFERROR(E79/D79,""))</f>
        <v/>
      </c>
      <c r="H79" s="26">
        <f>IFERROR(C79/D79,"")</f>
        <v/>
      </c>
      <c r="I79" s="26">
        <f>IF(AND(N(C79)&gt;0,N(E79)=0),"No jobs",IFERROR(C79/E79,""))</f>
        <v/>
      </c>
      <c r="J79" s="26">
        <f>IFERROR(F79/E79,"")</f>
        <v/>
      </c>
      <c r="K79" s="29">
        <f>IF(ISNUMBER(G79),(G79-Benchmarks!$C$5)*100,"")</f>
        <v/>
      </c>
    </row>
    <row r="80">
      <c r="A80" s="45" t="inlineStr">
        <is>
          <t>May</t>
        </is>
      </c>
      <c r="B80" s="46" t="inlineStr">
        <is>
          <t>Referral and repeat</t>
        </is>
      </c>
      <c r="C80" s="50" t="n">
        <v>0</v>
      </c>
      <c r="D80" s="23" t="n">
        <v>26</v>
      </c>
      <c r="E80" s="23" t="n">
        <v>18</v>
      </c>
      <c r="F80" s="50" t="n">
        <v>25650</v>
      </c>
      <c r="G80" s="28">
        <f>IF(AND(N(D80)&gt;0,N(E80)&gt;N(D80)),"Booked &gt; calls?",IFERROR(E80/D80,""))</f>
        <v/>
      </c>
      <c r="H80" s="26">
        <f>IFERROR(C80/D80,"")</f>
        <v/>
      </c>
      <c r="I80" s="26">
        <f>IF(AND(N(C80)&gt;0,N(E80)=0),"No jobs",IFERROR(C80/E80,""))</f>
        <v/>
      </c>
      <c r="J80" s="26">
        <f>IFERROR(F80/E80,"")</f>
        <v/>
      </c>
      <c r="K80" s="29">
        <f>IF(ISNUMBER(G80),(G80-Benchmarks!$C$5)*100,"")</f>
        <v/>
      </c>
    </row>
    <row r="81">
      <c r="A81" s="45" t="inlineStr">
        <is>
          <t>May</t>
        </is>
      </c>
      <c r="B81" s="46" t="inlineStr">
        <is>
          <t>Lead marketplaces</t>
        </is>
      </c>
      <c r="C81" s="50" t="n">
        <v>450</v>
      </c>
      <c r="D81" s="23" t="n">
        <v>10</v>
      </c>
      <c r="E81" s="23" t="n">
        <v>2</v>
      </c>
      <c r="F81" s="50" t="n">
        <v>1470</v>
      </c>
      <c r="G81" s="28">
        <f>IF(AND(N(D81)&gt;0,N(E81)&gt;N(D81)),"Booked &gt; calls?",IFERROR(E81/D81,""))</f>
        <v/>
      </c>
      <c r="H81" s="26">
        <f>IFERROR(C81/D81,"")</f>
        <v/>
      </c>
      <c r="I81" s="26">
        <f>IF(AND(N(C81)&gt;0,N(E81)=0),"No jobs",IFERROR(C81/E81,""))</f>
        <v/>
      </c>
      <c r="J81" s="26">
        <f>IFERROR(F81/E81,"")</f>
        <v/>
      </c>
      <c r="K81" s="29">
        <f>IF(ISNUMBER(G81),(G81-Benchmarks!$C$5)*100,"")</f>
        <v/>
      </c>
    </row>
    <row r="82">
      <c r="A82" s="45" t="inlineStr">
        <is>
          <t>May</t>
        </is>
      </c>
      <c r="B82" s="46" t="inlineStr">
        <is>
          <t>Other</t>
        </is>
      </c>
      <c r="C82" s="50" t="n">
        <v>250</v>
      </c>
      <c r="D82" s="23" t="n">
        <v>6</v>
      </c>
      <c r="E82" s="23" t="n">
        <v>2</v>
      </c>
      <c r="F82" s="50" t="n">
        <v>1760</v>
      </c>
      <c r="G82" s="28">
        <f>IF(AND(N(D82)&gt;0,N(E82)&gt;N(D82)),"Booked &gt; calls?",IFERROR(E82/D82,""))</f>
        <v/>
      </c>
      <c r="H82" s="26">
        <f>IFERROR(C82/D82,"")</f>
        <v/>
      </c>
      <c r="I82" s="26">
        <f>IF(AND(N(C82)&gt;0,N(E82)=0),"No jobs",IFERROR(C82/E82,""))</f>
        <v/>
      </c>
      <c r="J82" s="26">
        <f>IFERROR(F82/E82,"")</f>
        <v/>
      </c>
      <c r="K82" s="29">
        <f>IF(ISNUMBER(G82),(G82-Benchmarks!$C$5)*100,"")</f>
        <v/>
      </c>
    </row>
    <row r="83">
      <c r="A83" s="45" t="inlineStr">
        <is>
          <t>May</t>
        </is>
      </c>
      <c r="B83" s="46" t="inlineStr">
        <is>
          <t>Agency or marketing fee (spend only)</t>
        </is>
      </c>
      <c r="C83" s="50" t="n">
        <v>1500</v>
      </c>
      <c r="D83" s="47" t="n"/>
      <c r="E83" s="47" t="n"/>
      <c r="F83" s="47" t="n"/>
      <c r="G83" s="21" t="inlineStr">
        <is>
          <t>Counted in Total</t>
        </is>
      </c>
    </row>
    <row r="84">
      <c r="A84" s="51" t="inlineStr">
        <is>
          <t>May</t>
        </is>
      </c>
      <c r="B84" s="52" t="inlineStr">
        <is>
          <t>Total</t>
        </is>
      </c>
      <c r="C84" s="32">
        <f>SUM(C76:C83)</f>
        <v/>
      </c>
      <c r="D84" s="33">
        <f>SUM(D76:D83)</f>
        <v/>
      </c>
      <c r="E84" s="33">
        <f>SUM(E76:E83)</f>
        <v/>
      </c>
      <c r="F84" s="32">
        <f>SUM(F76:F83)</f>
        <v/>
      </c>
      <c r="G84" s="34">
        <f>IFERROR(E84/D84,"")</f>
        <v/>
      </c>
      <c r="H84" s="32">
        <f>IFERROR(C84/D84,"")</f>
        <v/>
      </c>
      <c r="I84" s="32">
        <f>IF(AND(N(C84)&gt;0,N(E84)=0),"No jobs",IFERROR(C84/E84,""))</f>
        <v/>
      </c>
      <c r="J84" s="32">
        <f>IFERROR(F84/E84,"")</f>
        <v/>
      </c>
      <c r="K84" s="35">
        <f>IF(ISNUMBER(G84),(G84-Benchmarks!$C$5)*100,"")</f>
        <v/>
      </c>
    </row>
    <row r="86" ht="22" customHeight="1">
      <c r="A86" s="49" t="inlineStr">
        <is>
          <t>June</t>
        </is>
      </c>
      <c r="B86" s="43" t="n"/>
      <c r="C86" s="43" t="n"/>
      <c r="D86" s="43" t="n"/>
      <c r="E86" s="43" t="n"/>
      <c r="F86" s="43" t="n"/>
      <c r="G86" s="43" t="n"/>
      <c r="H86" s="43" t="n"/>
      <c r="I86" s="43" t="n"/>
      <c r="J86" s="43" t="n"/>
      <c r="K86" s="43" t="n"/>
    </row>
    <row r="87">
      <c r="A87" s="45" t="inlineStr">
        <is>
          <t>Jun</t>
        </is>
      </c>
      <c r="B87" s="46" t="inlineStr">
        <is>
          <t>Google Business Profile / Maps</t>
        </is>
      </c>
      <c r="C87" s="50" t="n">
        <v>0</v>
      </c>
      <c r="D87" s="23" t="n">
        <v>71</v>
      </c>
      <c r="E87" s="23" t="n">
        <v>36</v>
      </c>
      <c r="F87" s="50" t="n">
        <v>42430</v>
      </c>
      <c r="G87" s="28">
        <f>IF(AND(N(D87)&gt;0,N(E87)&gt;N(D87)),"Booked &gt; calls?",IFERROR(E87/D87,""))</f>
        <v/>
      </c>
      <c r="H87" s="26">
        <f>IFERROR(C87/D87,"")</f>
        <v/>
      </c>
      <c r="I87" s="26">
        <f>IF(AND(N(C87)&gt;0,N(E87)=0),"No jobs",IFERROR(C87/E87,""))</f>
        <v/>
      </c>
      <c r="J87" s="26">
        <f>IFERROR(F87/E87,"")</f>
        <v/>
      </c>
      <c r="K87" s="29">
        <f>IF(ISNUMBER(G87),(G87-Benchmarks!$C$5)*100,"")</f>
        <v/>
      </c>
    </row>
    <row r="88">
      <c r="A88" s="45" t="inlineStr">
        <is>
          <t>Jun</t>
        </is>
      </c>
      <c r="B88" s="46" t="inlineStr">
        <is>
          <t>Local Services Ads</t>
        </is>
      </c>
      <c r="C88" s="50" t="n">
        <v>1944</v>
      </c>
      <c r="D88" s="23" t="n">
        <v>36</v>
      </c>
      <c r="E88" s="23" t="n">
        <v>17</v>
      </c>
      <c r="F88" s="50" t="n">
        <v>16960</v>
      </c>
      <c r="G88" s="28">
        <f>IF(AND(N(D88)&gt;0,N(E88)&gt;N(D88)),"Booked &gt; calls?",IFERROR(E88/D88,""))</f>
        <v/>
      </c>
      <c r="H88" s="26">
        <f>IFERROR(C88/D88,"")</f>
        <v/>
      </c>
      <c r="I88" s="26">
        <f>IF(AND(N(C88)&gt;0,N(E88)=0),"No jobs",IFERROR(C88/E88,""))</f>
        <v/>
      </c>
      <c r="J88" s="26">
        <f>IFERROR(F88/E88,"")</f>
        <v/>
      </c>
      <c r="K88" s="29">
        <f>IF(ISNUMBER(G88),(G88-Benchmarks!$C$5)*100,"")</f>
        <v/>
      </c>
    </row>
    <row r="89">
      <c r="A89" s="45" t="inlineStr">
        <is>
          <t>Jun</t>
        </is>
      </c>
      <c r="B89" s="46" t="inlineStr">
        <is>
          <t>Google Ads</t>
        </is>
      </c>
      <c r="C89" s="50" t="n">
        <v>3200</v>
      </c>
      <c r="D89" s="23" t="n">
        <v>31</v>
      </c>
      <c r="E89" s="23" t="n">
        <v>11</v>
      </c>
      <c r="F89" s="50" t="n">
        <v>15020</v>
      </c>
      <c r="G89" s="28">
        <f>IF(AND(N(D89)&gt;0,N(E89)&gt;N(D89)),"Booked &gt; calls?",IFERROR(E89/D89,""))</f>
        <v/>
      </c>
      <c r="H89" s="26">
        <f>IFERROR(C89/D89,"")</f>
        <v/>
      </c>
      <c r="I89" s="26">
        <f>IF(AND(N(C89)&gt;0,N(E89)=0),"No jobs",IFERROR(C89/E89,""))</f>
        <v/>
      </c>
      <c r="J89" s="26">
        <f>IFERROR(F89/E89,"")</f>
        <v/>
      </c>
      <c r="K89" s="29">
        <f>IF(ISNUMBER(G89),(G89-Benchmarks!$C$5)*100,"")</f>
        <v/>
      </c>
    </row>
    <row r="90">
      <c r="A90" s="45" t="inlineStr">
        <is>
          <t>Jun</t>
        </is>
      </c>
      <c r="B90" s="46" t="inlineStr">
        <is>
          <t>Website and organic</t>
        </is>
      </c>
      <c r="C90" s="50" t="n">
        <v>0</v>
      </c>
      <c r="D90" s="23" t="n">
        <v>28</v>
      </c>
      <c r="E90" s="23" t="n">
        <v>13</v>
      </c>
      <c r="F90" s="50" t="n">
        <v>15840</v>
      </c>
      <c r="G90" s="28">
        <f>IF(AND(N(D90)&gt;0,N(E90)&gt;N(D90)),"Booked &gt; calls?",IFERROR(E90/D90,""))</f>
        <v/>
      </c>
      <c r="H90" s="26">
        <f>IFERROR(C90/D90,"")</f>
        <v/>
      </c>
      <c r="I90" s="26">
        <f>IF(AND(N(C90)&gt;0,N(E90)=0),"No jobs",IFERROR(C90/E90,""))</f>
        <v/>
      </c>
      <c r="J90" s="26">
        <f>IFERROR(F90/E90,"")</f>
        <v/>
      </c>
      <c r="K90" s="29">
        <f>IF(ISNUMBER(G90),(G90-Benchmarks!$C$5)*100,"")</f>
        <v/>
      </c>
    </row>
    <row r="91">
      <c r="A91" s="45" t="inlineStr">
        <is>
          <t>Jun</t>
        </is>
      </c>
      <c r="B91" s="46" t="inlineStr">
        <is>
          <t>Referral and repeat</t>
        </is>
      </c>
      <c r="C91" s="50" t="n">
        <v>0</v>
      </c>
      <c r="D91" s="23" t="n">
        <v>33</v>
      </c>
      <c r="E91" s="23" t="n">
        <v>24</v>
      </c>
      <c r="F91" s="50" t="n">
        <v>38700</v>
      </c>
      <c r="G91" s="28">
        <f>IF(AND(N(D91)&gt;0,N(E91)&gt;N(D91)),"Booked &gt; calls?",IFERROR(E91/D91,""))</f>
        <v/>
      </c>
      <c r="H91" s="26">
        <f>IFERROR(C91/D91,"")</f>
        <v/>
      </c>
      <c r="I91" s="26">
        <f>IF(AND(N(C91)&gt;0,N(E91)=0),"No jobs",IFERROR(C91/E91,""))</f>
        <v/>
      </c>
      <c r="J91" s="26">
        <f>IFERROR(F91/E91,"")</f>
        <v/>
      </c>
      <c r="K91" s="29">
        <f>IF(ISNUMBER(G91),(G91-Benchmarks!$C$5)*100,"")</f>
        <v/>
      </c>
    </row>
    <row r="92">
      <c r="A92" s="45" t="inlineStr">
        <is>
          <t>Jun</t>
        </is>
      </c>
      <c r="B92" s="46" t="inlineStr">
        <is>
          <t>Lead marketplaces</t>
        </is>
      </c>
      <c r="C92" s="50" t="n">
        <v>585</v>
      </c>
      <c r="D92" s="23" t="n">
        <v>13</v>
      </c>
      <c r="E92" s="23" t="n">
        <v>3</v>
      </c>
      <c r="F92" s="50" t="n">
        <v>2100</v>
      </c>
      <c r="G92" s="28">
        <f>IF(AND(N(D92)&gt;0,N(E92)&gt;N(D92)),"Booked &gt; calls?",IFERROR(E92/D92,""))</f>
        <v/>
      </c>
      <c r="H92" s="26">
        <f>IFERROR(C92/D92,"")</f>
        <v/>
      </c>
      <c r="I92" s="26">
        <f>IF(AND(N(C92)&gt;0,N(E92)=0),"No jobs",IFERROR(C92/E92,""))</f>
        <v/>
      </c>
      <c r="J92" s="26">
        <f>IFERROR(F92/E92,"")</f>
        <v/>
      </c>
      <c r="K92" s="29">
        <f>IF(ISNUMBER(G92),(G92-Benchmarks!$C$5)*100,"")</f>
        <v/>
      </c>
    </row>
    <row r="93">
      <c r="A93" s="45" t="inlineStr">
        <is>
          <t>Jun</t>
        </is>
      </c>
      <c r="B93" s="46" t="inlineStr">
        <is>
          <t>Other</t>
        </is>
      </c>
      <c r="C93" s="50" t="n">
        <v>250</v>
      </c>
      <c r="D93" s="23" t="n">
        <v>8</v>
      </c>
      <c r="E93" s="23" t="n">
        <v>3</v>
      </c>
      <c r="F93" s="50" t="n">
        <v>2500</v>
      </c>
      <c r="G93" s="28">
        <f>IF(AND(N(D93)&gt;0,N(E93)&gt;N(D93)),"Booked &gt; calls?",IFERROR(E93/D93,""))</f>
        <v/>
      </c>
      <c r="H93" s="26">
        <f>IFERROR(C93/D93,"")</f>
        <v/>
      </c>
      <c r="I93" s="26">
        <f>IF(AND(N(C93)&gt;0,N(E93)=0),"No jobs",IFERROR(C93/E93,""))</f>
        <v/>
      </c>
      <c r="J93" s="26">
        <f>IFERROR(F93/E93,"")</f>
        <v/>
      </c>
      <c r="K93" s="29">
        <f>IF(ISNUMBER(G93),(G93-Benchmarks!$C$5)*100,"")</f>
        <v/>
      </c>
    </row>
    <row r="94">
      <c r="A94" s="45" t="inlineStr">
        <is>
          <t>Jun</t>
        </is>
      </c>
      <c r="B94" s="46" t="inlineStr">
        <is>
          <t>Agency or marketing fee (spend only)</t>
        </is>
      </c>
      <c r="C94" s="50" t="n">
        <v>1500</v>
      </c>
      <c r="D94" s="47" t="n"/>
      <c r="E94" s="47" t="n"/>
      <c r="F94" s="47" t="n"/>
      <c r="G94" s="21" t="inlineStr">
        <is>
          <t>Counted in Total</t>
        </is>
      </c>
    </row>
    <row r="95">
      <c r="A95" s="51" t="inlineStr">
        <is>
          <t>Jun</t>
        </is>
      </c>
      <c r="B95" s="52" t="inlineStr">
        <is>
          <t>Total</t>
        </is>
      </c>
      <c r="C95" s="32">
        <f>SUM(C87:C94)</f>
        <v/>
      </c>
      <c r="D95" s="33">
        <f>SUM(D87:D94)</f>
        <v/>
      </c>
      <c r="E95" s="33">
        <f>SUM(E87:E94)</f>
        <v/>
      </c>
      <c r="F95" s="32">
        <f>SUM(F87:F94)</f>
        <v/>
      </c>
      <c r="G95" s="34">
        <f>IFERROR(E95/D95,"")</f>
        <v/>
      </c>
      <c r="H95" s="32">
        <f>IFERROR(C95/D95,"")</f>
        <v/>
      </c>
      <c r="I95" s="32">
        <f>IF(AND(N(C95)&gt;0,N(E95)=0),"No jobs",IFERROR(C95/E95,""))</f>
        <v/>
      </c>
      <c r="J95" s="32">
        <f>IFERROR(F95/E95,"")</f>
        <v/>
      </c>
      <c r="K95" s="35">
        <f>IF(ISNUMBER(G95),(G95-Benchmarks!$C$5)*100,"")</f>
        <v/>
      </c>
    </row>
    <row r="97" ht="22" customHeight="1">
      <c r="A97" s="49" t="inlineStr">
        <is>
          <t>July</t>
        </is>
      </c>
      <c r="B97" s="43" t="n"/>
      <c r="C97" s="43" t="n"/>
      <c r="D97" s="43" t="n"/>
      <c r="E97" s="43" t="n"/>
      <c r="F97" s="43" t="n"/>
      <c r="G97" s="43" t="n"/>
      <c r="H97" s="43" t="n"/>
      <c r="I97" s="43" t="n"/>
      <c r="J97" s="43" t="n"/>
      <c r="K97" s="43" t="n"/>
    </row>
    <row r="98">
      <c r="A98" s="45" t="inlineStr">
        <is>
          <t>Jul</t>
        </is>
      </c>
      <c r="B98" s="46" t="inlineStr">
        <is>
          <t>Google Business Profile / Maps</t>
        </is>
      </c>
      <c r="C98" s="50" t="n">
        <v>0</v>
      </c>
      <c r="D98" s="23" t="n">
        <v>77</v>
      </c>
      <c r="E98" s="23" t="n">
        <v>40</v>
      </c>
      <c r="F98" s="50" t="n">
        <v>44850</v>
      </c>
      <c r="G98" s="28">
        <f>IF(AND(N(D98)&gt;0,N(E98)&gt;N(D98)),"Booked &gt; calls?",IFERROR(E98/D98,""))</f>
        <v/>
      </c>
      <c r="H98" s="26">
        <f>IFERROR(C98/D98,"")</f>
        <v/>
      </c>
      <c r="I98" s="26">
        <f>IF(AND(N(C98)&gt;0,N(E98)=0),"No jobs",IFERROR(C98/E98,""))</f>
        <v/>
      </c>
      <c r="J98" s="26">
        <f>IFERROR(F98/E98,"")</f>
        <v/>
      </c>
      <c r="K98" s="29">
        <f>IF(ISNUMBER(G98),(G98-Benchmarks!$C$5)*100,"")</f>
        <v/>
      </c>
    </row>
    <row r="99">
      <c r="A99" s="45" t="inlineStr">
        <is>
          <t>Jul</t>
        </is>
      </c>
      <c r="B99" s="46" t="inlineStr">
        <is>
          <t>Local Services Ads</t>
        </is>
      </c>
      <c r="C99" s="50" t="n">
        <v>2052</v>
      </c>
      <c r="D99" s="23" t="n">
        <v>38</v>
      </c>
      <c r="E99" s="23" t="n">
        <v>17</v>
      </c>
      <c r="F99" s="50" t="n">
        <v>19190</v>
      </c>
      <c r="G99" s="28">
        <f>IF(AND(N(D99)&gt;0,N(E99)&gt;N(D99)),"Booked &gt; calls?",IFERROR(E99/D99,""))</f>
        <v/>
      </c>
      <c r="H99" s="26">
        <f>IFERROR(C99/D99,"")</f>
        <v/>
      </c>
      <c r="I99" s="26">
        <f>IF(AND(N(C99)&gt;0,N(E99)=0),"No jobs",IFERROR(C99/E99,""))</f>
        <v/>
      </c>
      <c r="J99" s="26">
        <f>IFERROR(F99/E99,"")</f>
        <v/>
      </c>
      <c r="K99" s="29">
        <f>IF(ISNUMBER(G99),(G99-Benchmarks!$C$5)*100,"")</f>
        <v/>
      </c>
    </row>
    <row r="100">
      <c r="A100" s="45" t="inlineStr">
        <is>
          <t>Jul</t>
        </is>
      </c>
      <c r="B100" s="46" t="inlineStr">
        <is>
          <t>Google Ads</t>
        </is>
      </c>
      <c r="C100" s="50" t="n">
        <v>3200</v>
      </c>
      <c r="D100" s="23" t="n">
        <v>32</v>
      </c>
      <c r="E100" s="23" t="n">
        <v>12</v>
      </c>
      <c r="F100" s="50" t="n">
        <v>15600</v>
      </c>
      <c r="G100" s="28">
        <f>IF(AND(N(D100)&gt;0,N(E100)&gt;N(D100)),"Booked &gt; calls?",IFERROR(E100/D100,""))</f>
        <v/>
      </c>
      <c r="H100" s="26">
        <f>IFERROR(C100/D100,"")</f>
        <v/>
      </c>
      <c r="I100" s="26">
        <f>IF(AND(N(C100)&gt;0,N(E100)=0),"No jobs",IFERROR(C100/E100,""))</f>
        <v/>
      </c>
      <c r="J100" s="26">
        <f>IFERROR(F100/E100,"")</f>
        <v/>
      </c>
      <c r="K100" s="29">
        <f>IF(ISNUMBER(G100),(G100-Benchmarks!$C$5)*100,"")</f>
        <v/>
      </c>
    </row>
    <row r="101">
      <c r="A101" s="45" t="inlineStr">
        <is>
          <t>Jul</t>
        </is>
      </c>
      <c r="B101" s="46" t="inlineStr">
        <is>
          <t>Website and organic</t>
        </is>
      </c>
      <c r="C101" s="50" t="n">
        <v>0</v>
      </c>
      <c r="D101" s="23" t="n">
        <v>29</v>
      </c>
      <c r="E101" s="23" t="n">
        <v>13</v>
      </c>
      <c r="F101" s="50" t="n">
        <v>15030</v>
      </c>
      <c r="G101" s="28">
        <f>IF(AND(N(D101)&gt;0,N(E101)&gt;N(D101)),"Booked &gt; calls?",IFERROR(E101/D101,""))</f>
        <v/>
      </c>
      <c r="H101" s="26">
        <f>IFERROR(C101/D101,"")</f>
        <v/>
      </c>
      <c r="I101" s="26">
        <f>IF(AND(N(C101)&gt;0,N(E101)=0),"No jobs",IFERROR(C101/E101,""))</f>
        <v/>
      </c>
      <c r="J101" s="26">
        <f>IFERROR(F101/E101,"")</f>
        <v/>
      </c>
      <c r="K101" s="29">
        <f>IF(ISNUMBER(G101),(G101-Benchmarks!$C$5)*100,"")</f>
        <v/>
      </c>
    </row>
    <row r="102">
      <c r="A102" s="45" t="inlineStr">
        <is>
          <t>Jul</t>
        </is>
      </c>
      <c r="B102" s="46" t="inlineStr">
        <is>
          <t>Referral and repeat</t>
        </is>
      </c>
      <c r="C102" s="50" t="n">
        <v>0</v>
      </c>
      <c r="D102" s="23" t="n">
        <v>35</v>
      </c>
      <c r="E102" s="23" t="n">
        <v>26</v>
      </c>
      <c r="F102" s="50" t="n">
        <v>39980</v>
      </c>
      <c r="G102" s="28">
        <f>IF(AND(N(D102)&gt;0,N(E102)&gt;N(D102)),"Booked &gt; calls?",IFERROR(E102/D102,""))</f>
        <v/>
      </c>
      <c r="H102" s="26">
        <f>IFERROR(C102/D102,"")</f>
        <v/>
      </c>
      <c r="I102" s="26">
        <f>IF(AND(N(C102)&gt;0,N(E102)=0),"No jobs",IFERROR(C102/E102,""))</f>
        <v/>
      </c>
      <c r="J102" s="26">
        <f>IFERROR(F102/E102,"")</f>
        <v/>
      </c>
      <c r="K102" s="29">
        <f>IF(ISNUMBER(G102),(G102-Benchmarks!$C$5)*100,"")</f>
        <v/>
      </c>
    </row>
    <row r="103">
      <c r="A103" s="45" t="inlineStr">
        <is>
          <t>Jul</t>
        </is>
      </c>
      <c r="B103" s="46" t="inlineStr">
        <is>
          <t>Lead marketplaces</t>
        </is>
      </c>
      <c r="C103" s="50" t="n">
        <v>540</v>
      </c>
      <c r="D103" s="23" t="n">
        <v>12</v>
      </c>
      <c r="E103" s="23" t="n">
        <v>3</v>
      </c>
      <c r="F103" s="50" t="n">
        <v>2000</v>
      </c>
      <c r="G103" s="28">
        <f>IF(AND(N(D103)&gt;0,N(E103)&gt;N(D103)),"Booked &gt; calls?",IFERROR(E103/D103,""))</f>
        <v/>
      </c>
      <c r="H103" s="26">
        <f>IFERROR(C103/D103,"")</f>
        <v/>
      </c>
      <c r="I103" s="26">
        <f>IF(AND(N(C103)&gt;0,N(E103)=0),"No jobs",IFERROR(C103/E103,""))</f>
        <v/>
      </c>
      <c r="J103" s="26">
        <f>IFERROR(F103/E103,"")</f>
        <v/>
      </c>
      <c r="K103" s="29">
        <f>IF(ISNUMBER(G103),(G103-Benchmarks!$C$5)*100,"")</f>
        <v/>
      </c>
    </row>
    <row r="104">
      <c r="A104" s="45" t="inlineStr">
        <is>
          <t>Jul</t>
        </is>
      </c>
      <c r="B104" s="46" t="inlineStr">
        <is>
          <t>Other</t>
        </is>
      </c>
      <c r="C104" s="50" t="n">
        <v>250</v>
      </c>
      <c r="D104" s="23" t="n">
        <v>6</v>
      </c>
      <c r="E104" s="23" t="n">
        <v>2</v>
      </c>
      <c r="F104" s="50" t="n">
        <v>1890</v>
      </c>
      <c r="G104" s="28">
        <f>IF(AND(N(D104)&gt;0,N(E104)&gt;N(D104)),"Booked &gt; calls?",IFERROR(E104/D104,""))</f>
        <v/>
      </c>
      <c r="H104" s="26">
        <f>IFERROR(C104/D104,"")</f>
        <v/>
      </c>
      <c r="I104" s="26">
        <f>IF(AND(N(C104)&gt;0,N(E104)=0),"No jobs",IFERROR(C104/E104,""))</f>
        <v/>
      </c>
      <c r="J104" s="26">
        <f>IFERROR(F104/E104,"")</f>
        <v/>
      </c>
      <c r="K104" s="29">
        <f>IF(ISNUMBER(G104),(G104-Benchmarks!$C$5)*100,"")</f>
        <v/>
      </c>
    </row>
    <row r="105">
      <c r="A105" s="45" t="inlineStr">
        <is>
          <t>Jul</t>
        </is>
      </c>
      <c r="B105" s="46" t="inlineStr">
        <is>
          <t>Agency or marketing fee (spend only)</t>
        </is>
      </c>
      <c r="C105" s="50" t="n">
        <v>1500</v>
      </c>
      <c r="D105" s="47" t="n"/>
      <c r="E105" s="47" t="n"/>
      <c r="F105" s="47" t="n"/>
      <c r="G105" s="21" t="inlineStr">
        <is>
          <t>Counted in Total</t>
        </is>
      </c>
    </row>
    <row r="106">
      <c r="A106" s="51" t="inlineStr">
        <is>
          <t>Jul</t>
        </is>
      </c>
      <c r="B106" s="52" t="inlineStr">
        <is>
          <t>Total</t>
        </is>
      </c>
      <c r="C106" s="32">
        <f>SUM(C98:C105)</f>
        <v/>
      </c>
      <c r="D106" s="33">
        <f>SUM(D98:D105)</f>
        <v/>
      </c>
      <c r="E106" s="33">
        <f>SUM(E98:E105)</f>
        <v/>
      </c>
      <c r="F106" s="32">
        <f>SUM(F98:F105)</f>
        <v/>
      </c>
      <c r="G106" s="34">
        <f>IFERROR(E106/D106,"")</f>
        <v/>
      </c>
      <c r="H106" s="32">
        <f>IFERROR(C106/D106,"")</f>
        <v/>
      </c>
      <c r="I106" s="32">
        <f>IF(AND(N(C106)&gt;0,N(E106)=0),"No jobs",IFERROR(C106/E106,""))</f>
        <v/>
      </c>
      <c r="J106" s="32">
        <f>IFERROR(F106/E106,"")</f>
        <v/>
      </c>
      <c r="K106" s="35">
        <f>IF(ISNUMBER(G106),(G106-Benchmarks!$C$5)*100,"")</f>
        <v/>
      </c>
    </row>
    <row r="108" ht="22" customHeight="1">
      <c r="A108" s="49" t="inlineStr">
        <is>
          <t>August</t>
        </is>
      </c>
      <c r="B108" s="43" t="n"/>
      <c r="C108" s="43" t="n"/>
      <c r="D108" s="43" t="n"/>
      <c r="E108" s="43" t="n"/>
      <c r="F108" s="43" t="n"/>
      <c r="G108" s="43" t="n"/>
      <c r="H108" s="43" t="n"/>
      <c r="I108" s="43" t="n"/>
      <c r="J108" s="43" t="n"/>
      <c r="K108" s="43" t="n"/>
    </row>
    <row r="109">
      <c r="A109" s="45" t="inlineStr">
        <is>
          <t>Aug</t>
        </is>
      </c>
      <c r="B109" s="46" t="inlineStr">
        <is>
          <t>Google Business Profile / Maps</t>
        </is>
      </c>
      <c r="C109" s="50" t="n">
        <v>0</v>
      </c>
      <c r="D109" s="23" t="n">
        <v>73</v>
      </c>
      <c r="E109" s="23" t="n">
        <v>39</v>
      </c>
      <c r="F109" s="50" t="n">
        <v>41490</v>
      </c>
      <c r="G109" s="28">
        <f>IF(AND(N(D109)&gt;0,N(E109)&gt;N(D109)),"Booked &gt; calls?",IFERROR(E109/D109,""))</f>
        <v/>
      </c>
      <c r="H109" s="26">
        <f>IFERROR(C109/D109,"")</f>
        <v/>
      </c>
      <c r="I109" s="26">
        <f>IF(AND(N(C109)&gt;0,N(E109)=0),"No jobs",IFERROR(C109/E109,""))</f>
        <v/>
      </c>
      <c r="J109" s="26">
        <f>IFERROR(F109/E109,"")</f>
        <v/>
      </c>
      <c r="K109" s="29">
        <f>IF(ISNUMBER(G109),(G109-Benchmarks!$C$5)*100,"")</f>
        <v/>
      </c>
    </row>
    <row r="110">
      <c r="A110" s="45" t="inlineStr">
        <is>
          <t>Aug</t>
        </is>
      </c>
      <c r="B110" s="46" t="inlineStr">
        <is>
          <t>Local Services Ads</t>
        </is>
      </c>
      <c r="C110" s="50" t="n">
        <v>1944</v>
      </c>
      <c r="D110" s="23" t="n">
        <v>36</v>
      </c>
      <c r="E110" s="23" t="n">
        <v>17</v>
      </c>
      <c r="F110" s="50" t="n">
        <v>18300</v>
      </c>
      <c r="G110" s="28">
        <f>IF(AND(N(D110)&gt;0,N(E110)&gt;N(D110)),"Booked &gt; calls?",IFERROR(E110/D110,""))</f>
        <v/>
      </c>
      <c r="H110" s="26">
        <f>IFERROR(C110/D110,"")</f>
        <v/>
      </c>
      <c r="I110" s="26">
        <f>IF(AND(N(C110)&gt;0,N(E110)=0),"No jobs",IFERROR(C110/E110,""))</f>
        <v/>
      </c>
      <c r="J110" s="26">
        <f>IFERROR(F110/E110,"")</f>
        <v/>
      </c>
      <c r="K110" s="29">
        <f>IF(ISNUMBER(G110),(G110-Benchmarks!$C$5)*100,"")</f>
        <v/>
      </c>
    </row>
    <row r="111">
      <c r="A111" s="45" t="inlineStr">
        <is>
          <t>Aug</t>
        </is>
      </c>
      <c r="B111" s="46" t="inlineStr">
        <is>
          <t>Google Ads</t>
        </is>
      </c>
      <c r="C111" s="50" t="n">
        <v>3200</v>
      </c>
      <c r="D111" s="23" t="n">
        <v>31</v>
      </c>
      <c r="E111" s="23" t="n">
        <v>11</v>
      </c>
      <c r="F111" s="50" t="n">
        <v>13580</v>
      </c>
      <c r="G111" s="28">
        <f>IF(AND(N(D111)&gt;0,N(E111)&gt;N(D111)),"Booked &gt; calls?",IFERROR(E111/D111,""))</f>
        <v/>
      </c>
      <c r="H111" s="26">
        <f>IFERROR(C111/D111,"")</f>
        <v/>
      </c>
      <c r="I111" s="26">
        <f>IF(AND(N(C111)&gt;0,N(E111)=0),"No jobs",IFERROR(C111/E111,""))</f>
        <v/>
      </c>
      <c r="J111" s="26">
        <f>IFERROR(F111/E111,"")</f>
        <v/>
      </c>
      <c r="K111" s="29">
        <f>IF(ISNUMBER(G111),(G111-Benchmarks!$C$5)*100,"")</f>
        <v/>
      </c>
    </row>
    <row r="112">
      <c r="A112" s="45" t="inlineStr">
        <is>
          <t>Aug</t>
        </is>
      </c>
      <c r="B112" s="46" t="inlineStr">
        <is>
          <t>Website and organic</t>
        </is>
      </c>
      <c r="C112" s="50" t="n">
        <v>0</v>
      </c>
      <c r="D112" s="23" t="n">
        <v>28</v>
      </c>
      <c r="E112" s="23" t="n">
        <v>13</v>
      </c>
      <c r="F112" s="50" t="n">
        <v>17060</v>
      </c>
      <c r="G112" s="28">
        <f>IF(AND(N(D112)&gt;0,N(E112)&gt;N(D112)),"Booked &gt; calls?",IFERROR(E112/D112,""))</f>
        <v/>
      </c>
      <c r="H112" s="26">
        <f>IFERROR(C112/D112,"")</f>
        <v/>
      </c>
      <c r="I112" s="26">
        <f>IF(AND(N(C112)&gt;0,N(E112)=0),"No jobs",IFERROR(C112/E112,""))</f>
        <v/>
      </c>
      <c r="J112" s="26">
        <f>IFERROR(F112/E112,"")</f>
        <v/>
      </c>
      <c r="K112" s="29">
        <f>IF(ISNUMBER(G112),(G112-Benchmarks!$C$5)*100,"")</f>
        <v/>
      </c>
    </row>
    <row r="113">
      <c r="A113" s="45" t="inlineStr">
        <is>
          <t>Aug</t>
        </is>
      </c>
      <c r="B113" s="46" t="inlineStr">
        <is>
          <t>Referral and repeat</t>
        </is>
      </c>
      <c r="C113" s="50" t="n">
        <v>0</v>
      </c>
      <c r="D113" s="23" t="n">
        <v>34</v>
      </c>
      <c r="E113" s="23" t="n">
        <v>24</v>
      </c>
      <c r="F113" s="50" t="n">
        <v>35100</v>
      </c>
      <c r="G113" s="28">
        <f>IF(AND(N(D113)&gt;0,N(E113)&gt;N(D113)),"Booked &gt; calls?",IFERROR(E113/D113,""))</f>
        <v/>
      </c>
      <c r="H113" s="26">
        <f>IFERROR(C113/D113,"")</f>
        <v/>
      </c>
      <c r="I113" s="26">
        <f>IF(AND(N(C113)&gt;0,N(E113)=0),"No jobs",IFERROR(C113/E113,""))</f>
        <v/>
      </c>
      <c r="J113" s="26">
        <f>IFERROR(F113/E113,"")</f>
        <v/>
      </c>
      <c r="K113" s="29">
        <f>IF(ISNUMBER(G113),(G113-Benchmarks!$C$5)*100,"")</f>
        <v/>
      </c>
    </row>
    <row r="114">
      <c r="A114" s="45" t="inlineStr">
        <is>
          <t>Aug</t>
        </is>
      </c>
      <c r="B114" s="46" t="inlineStr">
        <is>
          <t>Lead marketplaces</t>
        </is>
      </c>
      <c r="C114" s="50" t="n">
        <v>585</v>
      </c>
      <c r="D114" s="23" t="n">
        <v>13</v>
      </c>
      <c r="E114" s="23" t="n">
        <v>3</v>
      </c>
      <c r="F114" s="50" t="n">
        <v>2260</v>
      </c>
      <c r="G114" s="28">
        <f>IF(AND(N(D114)&gt;0,N(E114)&gt;N(D114)),"Booked &gt; calls?",IFERROR(E114/D114,""))</f>
        <v/>
      </c>
      <c r="H114" s="26">
        <f>IFERROR(C114/D114,"")</f>
        <v/>
      </c>
      <c r="I114" s="26">
        <f>IF(AND(N(C114)&gt;0,N(E114)=0),"No jobs",IFERROR(C114/E114,""))</f>
        <v/>
      </c>
      <c r="J114" s="26">
        <f>IFERROR(F114/E114,"")</f>
        <v/>
      </c>
      <c r="K114" s="29">
        <f>IF(ISNUMBER(G114),(G114-Benchmarks!$C$5)*100,"")</f>
        <v/>
      </c>
    </row>
    <row r="115">
      <c r="A115" s="45" t="inlineStr">
        <is>
          <t>Aug</t>
        </is>
      </c>
      <c r="B115" s="46" t="inlineStr">
        <is>
          <t>Other</t>
        </is>
      </c>
      <c r="C115" s="50" t="n">
        <v>250</v>
      </c>
      <c r="D115" s="23" t="n">
        <v>7</v>
      </c>
      <c r="E115" s="23" t="n">
        <v>3</v>
      </c>
      <c r="F115" s="50" t="n">
        <v>2700</v>
      </c>
      <c r="G115" s="28">
        <f>IF(AND(N(D115)&gt;0,N(E115)&gt;N(D115)),"Booked &gt; calls?",IFERROR(E115/D115,""))</f>
        <v/>
      </c>
      <c r="H115" s="26">
        <f>IFERROR(C115/D115,"")</f>
        <v/>
      </c>
      <c r="I115" s="26">
        <f>IF(AND(N(C115)&gt;0,N(E115)=0),"No jobs",IFERROR(C115/E115,""))</f>
        <v/>
      </c>
      <c r="J115" s="26">
        <f>IFERROR(F115/E115,"")</f>
        <v/>
      </c>
      <c r="K115" s="29">
        <f>IF(ISNUMBER(G115),(G115-Benchmarks!$C$5)*100,"")</f>
        <v/>
      </c>
    </row>
    <row r="116">
      <c r="A116" s="45" t="inlineStr">
        <is>
          <t>Aug</t>
        </is>
      </c>
      <c r="B116" s="46" t="inlineStr">
        <is>
          <t>Agency or marketing fee (spend only)</t>
        </is>
      </c>
      <c r="C116" s="50" t="n">
        <v>1500</v>
      </c>
      <c r="D116" s="47" t="n"/>
      <c r="E116" s="47" t="n"/>
      <c r="F116" s="47" t="n"/>
      <c r="G116" s="21" t="inlineStr">
        <is>
          <t>Counted in Total</t>
        </is>
      </c>
    </row>
    <row r="117">
      <c r="A117" s="51" t="inlineStr">
        <is>
          <t>Aug</t>
        </is>
      </c>
      <c r="B117" s="52" t="inlineStr">
        <is>
          <t>Total</t>
        </is>
      </c>
      <c r="C117" s="32">
        <f>SUM(C109:C116)</f>
        <v/>
      </c>
      <c r="D117" s="33">
        <f>SUM(D109:D116)</f>
        <v/>
      </c>
      <c r="E117" s="33">
        <f>SUM(E109:E116)</f>
        <v/>
      </c>
      <c r="F117" s="32">
        <f>SUM(F109:F116)</f>
        <v/>
      </c>
      <c r="G117" s="34">
        <f>IFERROR(E117/D117,"")</f>
        <v/>
      </c>
      <c r="H117" s="32">
        <f>IFERROR(C117/D117,"")</f>
        <v/>
      </c>
      <c r="I117" s="32">
        <f>IF(AND(N(C117)&gt;0,N(E117)=0),"No jobs",IFERROR(C117/E117,""))</f>
        <v/>
      </c>
      <c r="J117" s="32">
        <f>IFERROR(F117/E117,"")</f>
        <v/>
      </c>
      <c r="K117" s="35">
        <f>IF(ISNUMBER(G117),(G117-Benchmarks!$C$5)*100,"")</f>
        <v/>
      </c>
    </row>
    <row r="119" ht="22" customHeight="1">
      <c r="A119" s="49" t="inlineStr">
        <is>
          <t>September</t>
        </is>
      </c>
      <c r="B119" s="43" t="n"/>
      <c r="C119" s="43" t="n"/>
      <c r="D119" s="43" t="n"/>
      <c r="E119" s="43" t="n"/>
      <c r="F119" s="43" t="n"/>
      <c r="G119" s="43" t="n"/>
      <c r="H119" s="43" t="n"/>
      <c r="I119" s="43" t="n"/>
      <c r="J119" s="43" t="n"/>
      <c r="K119" s="43" t="n"/>
    </row>
    <row r="120">
      <c r="A120" s="45" t="inlineStr">
        <is>
          <t>Sep</t>
        </is>
      </c>
      <c r="B120" s="46" t="inlineStr">
        <is>
          <t>Google Business Profile / Maps</t>
        </is>
      </c>
      <c r="C120" s="50" t="n">
        <v>0</v>
      </c>
      <c r="D120" s="23" t="n">
        <v>56</v>
      </c>
      <c r="E120" s="23" t="n">
        <v>29</v>
      </c>
      <c r="F120" s="50" t="n">
        <v>35020</v>
      </c>
      <c r="G120" s="28">
        <f>IF(AND(N(D120)&gt;0,N(E120)&gt;N(D120)),"Booked &gt; calls?",IFERROR(E120/D120,""))</f>
        <v/>
      </c>
      <c r="H120" s="26">
        <f>IFERROR(C120/D120,"")</f>
        <v/>
      </c>
      <c r="I120" s="26">
        <f>IF(AND(N(C120)&gt;0,N(E120)=0),"No jobs",IFERROR(C120/E120,""))</f>
        <v/>
      </c>
      <c r="J120" s="26">
        <f>IFERROR(F120/E120,"")</f>
        <v/>
      </c>
      <c r="K120" s="29">
        <f>IF(ISNUMBER(G120),(G120-Benchmarks!$C$5)*100,"")</f>
        <v/>
      </c>
    </row>
    <row r="121">
      <c r="A121" s="45" t="inlineStr">
        <is>
          <t>Sep</t>
        </is>
      </c>
      <c r="B121" s="46" t="inlineStr">
        <is>
          <t>Local Services Ads</t>
        </is>
      </c>
      <c r="C121" s="50" t="n">
        <v>1512</v>
      </c>
      <c r="D121" s="23" t="n">
        <v>28</v>
      </c>
      <c r="E121" s="23" t="n">
        <v>13</v>
      </c>
      <c r="F121" s="50" t="n">
        <v>13310</v>
      </c>
      <c r="G121" s="28">
        <f>IF(AND(N(D121)&gt;0,N(E121)&gt;N(D121)),"Booked &gt; calls?",IFERROR(E121/D121,""))</f>
        <v/>
      </c>
      <c r="H121" s="26">
        <f>IFERROR(C121/D121,"")</f>
        <v/>
      </c>
      <c r="I121" s="26">
        <f>IF(AND(N(C121)&gt;0,N(E121)=0),"No jobs",IFERROR(C121/E121,""))</f>
        <v/>
      </c>
      <c r="J121" s="26">
        <f>IFERROR(F121/E121,"")</f>
        <v/>
      </c>
      <c r="K121" s="29">
        <f>IF(ISNUMBER(G121),(G121-Benchmarks!$C$5)*100,"")</f>
        <v/>
      </c>
    </row>
    <row r="122">
      <c r="A122" s="45" t="inlineStr">
        <is>
          <t>Sep</t>
        </is>
      </c>
      <c r="B122" s="46" t="inlineStr">
        <is>
          <t>Google Ads</t>
        </is>
      </c>
      <c r="C122" s="50" t="n">
        <v>3200</v>
      </c>
      <c r="D122" s="23" t="n">
        <v>24</v>
      </c>
      <c r="E122" s="23" t="n">
        <v>9</v>
      </c>
      <c r="F122" s="50" t="n">
        <v>12580</v>
      </c>
      <c r="G122" s="28">
        <f>IF(AND(N(D122)&gt;0,N(E122)&gt;N(D122)),"Booked &gt; calls?",IFERROR(E122/D122,""))</f>
        <v/>
      </c>
      <c r="H122" s="26">
        <f>IFERROR(C122/D122,"")</f>
        <v/>
      </c>
      <c r="I122" s="26">
        <f>IF(AND(N(C122)&gt;0,N(E122)=0),"No jobs",IFERROR(C122/E122,""))</f>
        <v/>
      </c>
      <c r="J122" s="26">
        <f>IFERROR(F122/E122,"")</f>
        <v/>
      </c>
      <c r="K122" s="29">
        <f>IF(ISNUMBER(G122),(G122-Benchmarks!$C$5)*100,"")</f>
        <v/>
      </c>
    </row>
    <row r="123">
      <c r="A123" s="45" t="inlineStr">
        <is>
          <t>Sep</t>
        </is>
      </c>
      <c r="B123" s="46" t="inlineStr">
        <is>
          <t>Website and organic</t>
        </is>
      </c>
      <c r="C123" s="50" t="n">
        <v>0</v>
      </c>
      <c r="D123" s="23" t="n">
        <v>22</v>
      </c>
      <c r="E123" s="23" t="n">
        <v>9</v>
      </c>
      <c r="F123" s="50" t="n">
        <v>11250</v>
      </c>
      <c r="G123" s="28">
        <f>IF(AND(N(D123)&gt;0,N(E123)&gt;N(D123)),"Booked &gt; calls?",IFERROR(E123/D123,""))</f>
        <v/>
      </c>
      <c r="H123" s="26">
        <f>IFERROR(C123/D123,"")</f>
        <v/>
      </c>
      <c r="I123" s="26">
        <f>IF(AND(N(C123)&gt;0,N(E123)=0),"No jobs",IFERROR(C123/E123,""))</f>
        <v/>
      </c>
      <c r="J123" s="26">
        <f>IFERROR(F123/E123,"")</f>
        <v/>
      </c>
      <c r="K123" s="29">
        <f>IF(ISNUMBER(G123),(G123-Benchmarks!$C$5)*100,"")</f>
        <v/>
      </c>
    </row>
    <row r="124">
      <c r="A124" s="45" t="inlineStr">
        <is>
          <t>Sep</t>
        </is>
      </c>
      <c r="B124" s="46" t="inlineStr">
        <is>
          <t>Referral and repeat</t>
        </is>
      </c>
      <c r="C124" s="50" t="n">
        <v>0</v>
      </c>
      <c r="D124" s="23" t="n">
        <v>26</v>
      </c>
      <c r="E124" s="23" t="n">
        <v>19</v>
      </c>
      <c r="F124" s="50" t="n">
        <v>26360</v>
      </c>
      <c r="G124" s="28">
        <f>IF(AND(N(D124)&gt;0,N(E124)&gt;N(D124)),"Booked &gt; calls?",IFERROR(E124/D124,""))</f>
        <v/>
      </c>
      <c r="H124" s="26">
        <f>IFERROR(C124/D124,"")</f>
        <v/>
      </c>
      <c r="I124" s="26">
        <f>IF(AND(N(C124)&gt;0,N(E124)=0),"No jobs",IFERROR(C124/E124,""))</f>
        <v/>
      </c>
      <c r="J124" s="26">
        <f>IFERROR(F124/E124,"")</f>
        <v/>
      </c>
      <c r="K124" s="29">
        <f>IF(ISNUMBER(G124),(G124-Benchmarks!$C$5)*100,"")</f>
        <v/>
      </c>
    </row>
    <row r="125">
      <c r="A125" s="45" t="inlineStr">
        <is>
          <t>Sep</t>
        </is>
      </c>
      <c r="B125" s="46" t="inlineStr">
        <is>
          <t>Lead marketplaces</t>
        </is>
      </c>
      <c r="C125" s="50" t="n">
        <v>450</v>
      </c>
      <c r="D125" s="23" t="n">
        <v>10</v>
      </c>
      <c r="E125" s="23" t="n">
        <v>2</v>
      </c>
      <c r="F125" s="50" t="n">
        <v>1430</v>
      </c>
      <c r="G125" s="28">
        <f>IF(AND(N(D125)&gt;0,N(E125)&gt;N(D125)),"Booked &gt; calls?",IFERROR(E125/D125,""))</f>
        <v/>
      </c>
      <c r="H125" s="26">
        <f>IFERROR(C125/D125,"")</f>
        <v/>
      </c>
      <c r="I125" s="26">
        <f>IF(AND(N(C125)&gt;0,N(E125)=0),"No jobs",IFERROR(C125/E125,""))</f>
        <v/>
      </c>
      <c r="J125" s="26">
        <f>IFERROR(F125/E125,"")</f>
        <v/>
      </c>
      <c r="K125" s="29">
        <f>IF(ISNUMBER(G125),(G125-Benchmarks!$C$5)*100,"")</f>
        <v/>
      </c>
    </row>
    <row r="126">
      <c r="A126" s="45" t="inlineStr">
        <is>
          <t>Sep</t>
        </is>
      </c>
      <c r="B126" s="46" t="inlineStr">
        <is>
          <t>Other</t>
        </is>
      </c>
      <c r="C126" s="50" t="n">
        <v>250</v>
      </c>
      <c r="D126" s="23" t="n">
        <v>6</v>
      </c>
      <c r="E126" s="23" t="n">
        <v>3</v>
      </c>
      <c r="F126" s="50" t="n">
        <v>2560</v>
      </c>
      <c r="G126" s="28">
        <f>IF(AND(N(D126)&gt;0,N(E126)&gt;N(D126)),"Booked &gt; calls?",IFERROR(E126/D126,""))</f>
        <v/>
      </c>
      <c r="H126" s="26">
        <f>IFERROR(C126/D126,"")</f>
        <v/>
      </c>
      <c r="I126" s="26">
        <f>IF(AND(N(C126)&gt;0,N(E126)=0),"No jobs",IFERROR(C126/E126,""))</f>
        <v/>
      </c>
      <c r="J126" s="26">
        <f>IFERROR(F126/E126,"")</f>
        <v/>
      </c>
      <c r="K126" s="29">
        <f>IF(ISNUMBER(G126),(G126-Benchmarks!$C$5)*100,"")</f>
        <v/>
      </c>
    </row>
    <row r="127">
      <c r="A127" s="45" t="inlineStr">
        <is>
          <t>Sep</t>
        </is>
      </c>
      <c r="B127" s="46" t="inlineStr">
        <is>
          <t>Agency or marketing fee (spend only)</t>
        </is>
      </c>
      <c r="C127" s="50" t="n">
        <v>1500</v>
      </c>
      <c r="D127" s="47" t="n"/>
      <c r="E127" s="47" t="n"/>
      <c r="F127" s="47" t="n"/>
      <c r="G127" s="21" t="inlineStr">
        <is>
          <t>Counted in Total</t>
        </is>
      </c>
    </row>
    <row r="128">
      <c r="A128" s="51" t="inlineStr">
        <is>
          <t>Sep</t>
        </is>
      </c>
      <c r="B128" s="52" t="inlineStr">
        <is>
          <t>Total</t>
        </is>
      </c>
      <c r="C128" s="32">
        <f>SUM(C120:C127)</f>
        <v/>
      </c>
      <c r="D128" s="33">
        <f>SUM(D120:D127)</f>
        <v/>
      </c>
      <c r="E128" s="33">
        <f>SUM(E120:E127)</f>
        <v/>
      </c>
      <c r="F128" s="32">
        <f>SUM(F120:F127)</f>
        <v/>
      </c>
      <c r="G128" s="34">
        <f>IFERROR(E128/D128,"")</f>
        <v/>
      </c>
      <c r="H128" s="32">
        <f>IFERROR(C128/D128,"")</f>
        <v/>
      </c>
      <c r="I128" s="32">
        <f>IF(AND(N(C128)&gt;0,N(E128)=0),"No jobs",IFERROR(C128/E128,""))</f>
        <v/>
      </c>
      <c r="J128" s="32">
        <f>IFERROR(F128/E128,"")</f>
        <v/>
      </c>
      <c r="K128" s="35">
        <f>IF(ISNUMBER(G128),(G128-Benchmarks!$C$5)*100,"")</f>
        <v/>
      </c>
    </row>
    <row r="130" ht="22" customHeight="1">
      <c r="A130" s="49" t="inlineStr">
        <is>
          <t>October</t>
        </is>
      </c>
      <c r="B130" s="43" t="n"/>
      <c r="C130" s="43" t="n"/>
      <c r="D130" s="43" t="n"/>
      <c r="E130" s="43" t="n"/>
      <c r="F130" s="43" t="n"/>
      <c r="G130" s="43" t="n"/>
      <c r="H130" s="43" t="n"/>
      <c r="I130" s="43" t="n"/>
      <c r="J130" s="43" t="n"/>
      <c r="K130" s="43" t="n"/>
    </row>
    <row r="131">
      <c r="A131" s="45" t="inlineStr">
        <is>
          <t>Oct</t>
        </is>
      </c>
      <c r="B131" s="46" t="inlineStr">
        <is>
          <t>Google Business Profile / Maps</t>
        </is>
      </c>
      <c r="C131" s="50" t="n">
        <v>0</v>
      </c>
      <c r="D131" s="23" t="n">
        <v>48</v>
      </c>
      <c r="E131" s="23" t="n">
        <v>25</v>
      </c>
      <c r="F131" s="50" t="n">
        <v>28750</v>
      </c>
      <c r="G131" s="28">
        <f>IF(AND(N(D131)&gt;0,N(E131)&gt;N(D131)),"Booked &gt; calls?",IFERROR(E131/D131,""))</f>
        <v/>
      </c>
      <c r="H131" s="26">
        <f>IFERROR(C131/D131,"")</f>
        <v/>
      </c>
      <c r="I131" s="26">
        <f>IF(AND(N(C131)&gt;0,N(E131)=0),"No jobs",IFERROR(C131/E131,""))</f>
        <v/>
      </c>
      <c r="J131" s="26">
        <f>IFERROR(F131/E131,"")</f>
        <v/>
      </c>
      <c r="K131" s="29">
        <f>IF(ISNUMBER(G131),(G131-Benchmarks!$C$5)*100,"")</f>
        <v/>
      </c>
    </row>
    <row r="132">
      <c r="A132" s="45" t="inlineStr">
        <is>
          <t>Oct</t>
        </is>
      </c>
      <c r="B132" s="46" t="inlineStr">
        <is>
          <t>Local Services Ads</t>
        </is>
      </c>
      <c r="C132" s="50" t="n">
        <v>1296</v>
      </c>
      <c r="D132" s="23" t="n">
        <v>24</v>
      </c>
      <c r="E132" s="23" t="n">
        <v>11</v>
      </c>
      <c r="F132" s="50" t="n">
        <v>10680</v>
      </c>
      <c r="G132" s="28">
        <f>IF(AND(N(D132)&gt;0,N(E132)&gt;N(D132)),"Booked &gt; calls?",IFERROR(E132/D132,""))</f>
        <v/>
      </c>
      <c r="H132" s="26">
        <f>IFERROR(C132/D132,"")</f>
        <v/>
      </c>
      <c r="I132" s="26">
        <f>IF(AND(N(C132)&gt;0,N(E132)=0),"No jobs",IFERROR(C132/E132,""))</f>
        <v/>
      </c>
      <c r="J132" s="26">
        <f>IFERROR(F132/E132,"")</f>
        <v/>
      </c>
      <c r="K132" s="29">
        <f>IF(ISNUMBER(G132),(G132-Benchmarks!$C$5)*100,"")</f>
        <v/>
      </c>
    </row>
    <row r="133">
      <c r="A133" s="45" t="inlineStr">
        <is>
          <t>Oct</t>
        </is>
      </c>
      <c r="B133" s="46" t="inlineStr">
        <is>
          <t>Google Ads</t>
        </is>
      </c>
      <c r="C133" s="50" t="n">
        <v>3200</v>
      </c>
      <c r="D133" s="23" t="n">
        <v>20</v>
      </c>
      <c r="E133" s="23" t="n">
        <v>8</v>
      </c>
      <c r="F133" s="50" t="n">
        <v>10660</v>
      </c>
      <c r="G133" s="28">
        <f>IF(AND(N(D133)&gt;0,N(E133)&gt;N(D133)),"Booked &gt; calls?",IFERROR(E133/D133,""))</f>
        <v/>
      </c>
      <c r="H133" s="26">
        <f>IFERROR(C133/D133,"")</f>
        <v/>
      </c>
      <c r="I133" s="26">
        <f>IF(AND(N(C133)&gt;0,N(E133)=0),"No jobs",IFERROR(C133/E133,""))</f>
        <v/>
      </c>
      <c r="J133" s="26">
        <f>IFERROR(F133/E133,"")</f>
        <v/>
      </c>
      <c r="K133" s="29">
        <f>IF(ISNUMBER(G133),(G133-Benchmarks!$C$5)*100,"")</f>
        <v/>
      </c>
    </row>
    <row r="134">
      <c r="A134" s="45" t="inlineStr">
        <is>
          <t>Oct</t>
        </is>
      </c>
      <c r="B134" s="46" t="inlineStr">
        <is>
          <t>Website and organic</t>
        </is>
      </c>
      <c r="C134" s="50" t="n">
        <v>0</v>
      </c>
      <c r="D134" s="23" t="n">
        <v>18</v>
      </c>
      <c r="E134" s="23" t="n">
        <v>8</v>
      </c>
      <c r="F134" s="50" t="n">
        <v>9500</v>
      </c>
      <c r="G134" s="28">
        <f>IF(AND(N(D134)&gt;0,N(E134)&gt;N(D134)),"Booked &gt; calls?",IFERROR(E134/D134,""))</f>
        <v/>
      </c>
      <c r="H134" s="26">
        <f>IFERROR(C134/D134,"")</f>
        <v/>
      </c>
      <c r="I134" s="26">
        <f>IF(AND(N(C134)&gt;0,N(E134)=0),"No jobs",IFERROR(C134/E134,""))</f>
        <v/>
      </c>
      <c r="J134" s="26">
        <f>IFERROR(F134/E134,"")</f>
        <v/>
      </c>
      <c r="K134" s="29">
        <f>IF(ISNUMBER(G134),(G134-Benchmarks!$C$5)*100,"")</f>
        <v/>
      </c>
    </row>
    <row r="135">
      <c r="A135" s="45" t="inlineStr">
        <is>
          <t>Oct</t>
        </is>
      </c>
      <c r="B135" s="46" t="inlineStr">
        <is>
          <t>Referral and repeat</t>
        </is>
      </c>
      <c r="C135" s="50" t="n">
        <v>0</v>
      </c>
      <c r="D135" s="23" t="n">
        <v>22</v>
      </c>
      <c r="E135" s="23" t="n">
        <v>15</v>
      </c>
      <c r="F135" s="50" t="n">
        <v>23620</v>
      </c>
      <c r="G135" s="28">
        <f>IF(AND(N(D135)&gt;0,N(E135)&gt;N(D135)),"Booked &gt; calls?",IFERROR(E135/D135,""))</f>
        <v/>
      </c>
      <c r="H135" s="26">
        <f>IFERROR(C135/D135,"")</f>
        <v/>
      </c>
      <c r="I135" s="26">
        <f>IF(AND(N(C135)&gt;0,N(E135)=0),"No jobs",IFERROR(C135/E135,""))</f>
        <v/>
      </c>
      <c r="J135" s="26">
        <f>IFERROR(F135/E135,"")</f>
        <v/>
      </c>
      <c r="K135" s="29">
        <f>IF(ISNUMBER(G135),(G135-Benchmarks!$C$5)*100,"")</f>
        <v/>
      </c>
    </row>
    <row r="136">
      <c r="A136" s="45" t="inlineStr">
        <is>
          <t>Oct</t>
        </is>
      </c>
      <c r="B136" s="46" t="inlineStr">
        <is>
          <t>Lead marketplaces</t>
        </is>
      </c>
      <c r="C136" s="50" t="n">
        <v>360</v>
      </c>
      <c r="D136" s="23" t="n">
        <v>8</v>
      </c>
      <c r="E136" s="23" t="n">
        <v>2</v>
      </c>
      <c r="F136" s="50" t="n">
        <v>1360</v>
      </c>
      <c r="G136" s="28">
        <f>IF(AND(N(D136)&gt;0,N(E136)&gt;N(D136)),"Booked &gt; calls?",IFERROR(E136/D136,""))</f>
        <v/>
      </c>
      <c r="H136" s="26">
        <f>IFERROR(C136/D136,"")</f>
        <v/>
      </c>
      <c r="I136" s="26">
        <f>IF(AND(N(C136)&gt;0,N(E136)=0),"No jobs",IFERROR(C136/E136,""))</f>
        <v/>
      </c>
      <c r="J136" s="26">
        <f>IFERROR(F136/E136,"")</f>
        <v/>
      </c>
      <c r="K136" s="29">
        <f>IF(ISNUMBER(G136),(G136-Benchmarks!$C$5)*100,"")</f>
        <v/>
      </c>
    </row>
    <row r="137">
      <c r="A137" s="45" t="inlineStr">
        <is>
          <t>Oct</t>
        </is>
      </c>
      <c r="B137" s="46" t="inlineStr">
        <is>
          <t>Other</t>
        </is>
      </c>
      <c r="C137" s="50" t="n">
        <v>250</v>
      </c>
      <c r="D137" s="23" t="n">
        <v>4</v>
      </c>
      <c r="E137" s="23" t="n">
        <v>2</v>
      </c>
      <c r="F137" s="50" t="n">
        <v>1940</v>
      </c>
      <c r="G137" s="28">
        <f>IF(AND(N(D137)&gt;0,N(E137)&gt;N(D137)),"Booked &gt; calls?",IFERROR(E137/D137,""))</f>
        <v/>
      </c>
      <c r="H137" s="26">
        <f>IFERROR(C137/D137,"")</f>
        <v/>
      </c>
      <c r="I137" s="26">
        <f>IF(AND(N(C137)&gt;0,N(E137)=0),"No jobs",IFERROR(C137/E137,""))</f>
        <v/>
      </c>
      <c r="J137" s="26">
        <f>IFERROR(F137/E137,"")</f>
        <v/>
      </c>
      <c r="K137" s="29">
        <f>IF(ISNUMBER(G137),(G137-Benchmarks!$C$5)*100,"")</f>
        <v/>
      </c>
    </row>
    <row r="138">
      <c r="A138" s="45" t="inlineStr">
        <is>
          <t>Oct</t>
        </is>
      </c>
      <c r="B138" s="46" t="inlineStr">
        <is>
          <t>Agency or marketing fee (spend only)</t>
        </is>
      </c>
      <c r="C138" s="50" t="n">
        <v>1500</v>
      </c>
      <c r="D138" s="47" t="n"/>
      <c r="E138" s="47" t="n"/>
      <c r="F138" s="47" t="n"/>
      <c r="G138" s="21" t="inlineStr">
        <is>
          <t>Counted in Total</t>
        </is>
      </c>
    </row>
    <row r="139">
      <c r="A139" s="51" t="inlineStr">
        <is>
          <t>Oct</t>
        </is>
      </c>
      <c r="B139" s="52" t="inlineStr">
        <is>
          <t>Total</t>
        </is>
      </c>
      <c r="C139" s="32">
        <f>SUM(C131:C138)</f>
        <v/>
      </c>
      <c r="D139" s="33">
        <f>SUM(D131:D138)</f>
        <v/>
      </c>
      <c r="E139" s="33">
        <f>SUM(E131:E138)</f>
        <v/>
      </c>
      <c r="F139" s="32">
        <f>SUM(F131:F138)</f>
        <v/>
      </c>
      <c r="G139" s="34">
        <f>IFERROR(E139/D139,"")</f>
        <v/>
      </c>
      <c r="H139" s="32">
        <f>IFERROR(C139/D139,"")</f>
        <v/>
      </c>
      <c r="I139" s="32">
        <f>IF(AND(N(C139)&gt;0,N(E139)=0),"No jobs",IFERROR(C139/E139,""))</f>
        <v/>
      </c>
      <c r="J139" s="32">
        <f>IFERROR(F139/E139,"")</f>
        <v/>
      </c>
      <c r="K139" s="35">
        <f>IF(ISNUMBER(G139),(G139-Benchmarks!$C$5)*100,"")</f>
        <v/>
      </c>
    </row>
    <row r="141" ht="22" customHeight="1">
      <c r="A141" s="49" t="inlineStr">
        <is>
          <t>November</t>
        </is>
      </c>
      <c r="B141" s="43" t="n"/>
      <c r="C141" s="43" t="n"/>
      <c r="D141" s="43" t="n"/>
      <c r="E141" s="43" t="n"/>
      <c r="F141" s="43" t="n"/>
      <c r="G141" s="43" t="n"/>
      <c r="H141" s="43" t="n"/>
      <c r="I141" s="43" t="n"/>
      <c r="J141" s="43" t="n"/>
      <c r="K141" s="43" t="n"/>
    </row>
    <row r="142">
      <c r="A142" s="45" t="inlineStr">
        <is>
          <t>Nov</t>
        </is>
      </c>
      <c r="B142" s="46" t="inlineStr">
        <is>
          <t>Google Business Profile / Maps</t>
        </is>
      </c>
      <c r="C142" s="50" t="n">
        <v>0</v>
      </c>
      <c r="D142" s="23" t="n">
        <v>49</v>
      </c>
      <c r="E142" s="23" t="n">
        <v>24</v>
      </c>
      <c r="F142" s="50" t="n">
        <v>26220</v>
      </c>
      <c r="G142" s="28">
        <f>IF(AND(N(D142)&gt;0,N(E142)&gt;N(D142)),"Booked &gt; calls?",IFERROR(E142/D142,""))</f>
        <v/>
      </c>
      <c r="H142" s="26">
        <f>IFERROR(C142/D142,"")</f>
        <v/>
      </c>
      <c r="I142" s="26">
        <f>IF(AND(N(C142)&gt;0,N(E142)=0),"No jobs",IFERROR(C142/E142,""))</f>
        <v/>
      </c>
      <c r="J142" s="26">
        <f>IFERROR(F142/E142,"")</f>
        <v/>
      </c>
      <c r="K142" s="29">
        <f>IF(ISNUMBER(G142),(G142-Benchmarks!$C$5)*100,"")</f>
        <v/>
      </c>
    </row>
    <row r="143">
      <c r="A143" s="45" t="inlineStr">
        <is>
          <t>Nov</t>
        </is>
      </c>
      <c r="B143" s="46" t="inlineStr">
        <is>
          <t>Local Services Ads</t>
        </is>
      </c>
      <c r="C143" s="50" t="n">
        <v>1350</v>
      </c>
      <c r="D143" s="23" t="n">
        <v>25</v>
      </c>
      <c r="E143" s="23" t="n">
        <v>12</v>
      </c>
      <c r="F143" s="50" t="n">
        <v>13230</v>
      </c>
      <c r="G143" s="28">
        <f>IF(AND(N(D143)&gt;0,N(E143)&gt;N(D143)),"Booked &gt; calls?",IFERROR(E143/D143,""))</f>
        <v/>
      </c>
      <c r="H143" s="26">
        <f>IFERROR(C143/D143,"")</f>
        <v/>
      </c>
      <c r="I143" s="26">
        <f>IF(AND(N(C143)&gt;0,N(E143)=0),"No jobs",IFERROR(C143/E143,""))</f>
        <v/>
      </c>
      <c r="J143" s="26">
        <f>IFERROR(F143/E143,"")</f>
        <v/>
      </c>
      <c r="K143" s="29">
        <f>IF(ISNUMBER(G143),(G143-Benchmarks!$C$5)*100,"")</f>
        <v/>
      </c>
    </row>
    <row r="144">
      <c r="A144" s="45" t="inlineStr">
        <is>
          <t>Nov</t>
        </is>
      </c>
      <c r="B144" s="46" t="inlineStr">
        <is>
          <t>Google Ads</t>
        </is>
      </c>
      <c r="C144" s="50" t="n">
        <v>3200</v>
      </c>
      <c r="D144" s="23" t="n">
        <v>21</v>
      </c>
      <c r="E144" s="23" t="n">
        <v>7</v>
      </c>
      <c r="F144" s="50" t="n">
        <v>8870</v>
      </c>
      <c r="G144" s="28">
        <f>IF(AND(N(D144)&gt;0,N(E144)&gt;N(D144)),"Booked &gt; calls?",IFERROR(E144/D144,""))</f>
        <v/>
      </c>
      <c r="H144" s="26">
        <f>IFERROR(C144/D144,"")</f>
        <v/>
      </c>
      <c r="I144" s="26">
        <f>IF(AND(N(C144)&gt;0,N(E144)=0),"No jobs",IFERROR(C144/E144,""))</f>
        <v/>
      </c>
      <c r="J144" s="26">
        <f>IFERROR(F144/E144,"")</f>
        <v/>
      </c>
      <c r="K144" s="29">
        <f>IF(ISNUMBER(G144),(G144-Benchmarks!$C$5)*100,"")</f>
        <v/>
      </c>
    </row>
    <row r="145">
      <c r="A145" s="45" t="inlineStr">
        <is>
          <t>Nov</t>
        </is>
      </c>
      <c r="B145" s="46" t="inlineStr">
        <is>
          <t>Website and organic</t>
        </is>
      </c>
      <c r="C145" s="50" t="n">
        <v>0</v>
      </c>
      <c r="D145" s="23" t="n">
        <v>19</v>
      </c>
      <c r="E145" s="23" t="n">
        <v>9</v>
      </c>
      <c r="F145" s="50" t="n">
        <v>12090</v>
      </c>
      <c r="G145" s="28">
        <f>IF(AND(N(D145)&gt;0,N(E145)&gt;N(D145)),"Booked &gt; calls?",IFERROR(E145/D145,""))</f>
        <v/>
      </c>
      <c r="H145" s="26">
        <f>IFERROR(C145/D145,"")</f>
        <v/>
      </c>
      <c r="I145" s="26">
        <f>IF(AND(N(C145)&gt;0,N(E145)=0),"No jobs",IFERROR(C145/E145,""))</f>
        <v/>
      </c>
      <c r="J145" s="26">
        <f>IFERROR(F145/E145,"")</f>
        <v/>
      </c>
      <c r="K145" s="29">
        <f>IF(ISNUMBER(G145),(G145-Benchmarks!$C$5)*100,"")</f>
        <v/>
      </c>
    </row>
    <row r="146">
      <c r="A146" s="45" t="inlineStr">
        <is>
          <t>Nov</t>
        </is>
      </c>
      <c r="B146" s="46" t="inlineStr">
        <is>
          <t>Referral and repeat</t>
        </is>
      </c>
      <c r="C146" s="50" t="n">
        <v>0</v>
      </c>
      <c r="D146" s="23" t="n">
        <v>23</v>
      </c>
      <c r="E146" s="23" t="n">
        <v>17</v>
      </c>
      <c r="F146" s="50" t="n">
        <v>25500</v>
      </c>
      <c r="G146" s="28">
        <f>IF(AND(N(D146)&gt;0,N(E146)&gt;N(D146)),"Booked &gt; calls?",IFERROR(E146/D146,""))</f>
        <v/>
      </c>
      <c r="H146" s="26">
        <f>IFERROR(C146/D146,"")</f>
        <v/>
      </c>
      <c r="I146" s="26">
        <f>IF(AND(N(C146)&gt;0,N(E146)=0),"No jobs",IFERROR(C146/E146,""))</f>
        <v/>
      </c>
      <c r="J146" s="26">
        <f>IFERROR(F146/E146,"")</f>
        <v/>
      </c>
      <c r="K146" s="29">
        <f>IF(ISNUMBER(G146),(G146-Benchmarks!$C$5)*100,"")</f>
        <v/>
      </c>
    </row>
    <row r="147">
      <c r="A147" s="45" t="inlineStr">
        <is>
          <t>Nov</t>
        </is>
      </c>
      <c r="B147" s="46" t="inlineStr">
        <is>
          <t>Lead marketplaces</t>
        </is>
      </c>
      <c r="C147" s="50" t="n">
        <v>405</v>
      </c>
      <c r="D147" s="23" t="n">
        <v>9</v>
      </c>
      <c r="E147" s="23" t="n">
        <v>2</v>
      </c>
      <c r="F147" s="50" t="n">
        <v>1300</v>
      </c>
      <c r="G147" s="28">
        <f>IF(AND(N(D147)&gt;0,N(E147)&gt;N(D147)),"Booked &gt; calls?",IFERROR(E147/D147,""))</f>
        <v/>
      </c>
      <c r="H147" s="26">
        <f>IFERROR(C147/D147,"")</f>
        <v/>
      </c>
      <c r="I147" s="26">
        <f>IF(AND(N(C147)&gt;0,N(E147)=0),"No jobs",IFERROR(C147/E147,""))</f>
        <v/>
      </c>
      <c r="J147" s="26">
        <f>IFERROR(F147/E147,"")</f>
        <v/>
      </c>
      <c r="K147" s="29">
        <f>IF(ISNUMBER(G147),(G147-Benchmarks!$C$5)*100,"")</f>
        <v/>
      </c>
    </row>
    <row r="148">
      <c r="A148" s="45" t="inlineStr">
        <is>
          <t>Nov</t>
        </is>
      </c>
      <c r="B148" s="46" t="inlineStr">
        <is>
          <t>Other</t>
        </is>
      </c>
      <c r="C148" s="50" t="n">
        <v>250</v>
      </c>
      <c r="D148" s="23" t="n">
        <v>5</v>
      </c>
      <c r="E148" s="23" t="n">
        <v>2</v>
      </c>
      <c r="F148" s="50" t="n">
        <v>1840</v>
      </c>
      <c r="G148" s="28">
        <f>IF(AND(N(D148)&gt;0,N(E148)&gt;N(D148)),"Booked &gt; calls?",IFERROR(E148/D148,""))</f>
        <v/>
      </c>
      <c r="H148" s="26">
        <f>IFERROR(C148/D148,"")</f>
        <v/>
      </c>
      <c r="I148" s="26">
        <f>IF(AND(N(C148)&gt;0,N(E148)=0),"No jobs",IFERROR(C148/E148,""))</f>
        <v/>
      </c>
      <c r="J148" s="26">
        <f>IFERROR(F148/E148,"")</f>
        <v/>
      </c>
      <c r="K148" s="29">
        <f>IF(ISNUMBER(G148),(G148-Benchmarks!$C$5)*100,"")</f>
        <v/>
      </c>
    </row>
    <row r="149">
      <c r="A149" s="45" t="inlineStr">
        <is>
          <t>Nov</t>
        </is>
      </c>
      <c r="B149" s="46" t="inlineStr">
        <is>
          <t>Agency or marketing fee (spend only)</t>
        </is>
      </c>
      <c r="C149" s="50" t="n">
        <v>1500</v>
      </c>
      <c r="D149" s="47" t="n"/>
      <c r="E149" s="47" t="n"/>
      <c r="F149" s="47" t="n"/>
      <c r="G149" s="21" t="inlineStr">
        <is>
          <t>Counted in Total</t>
        </is>
      </c>
    </row>
    <row r="150">
      <c r="A150" s="51" t="inlineStr">
        <is>
          <t>Nov</t>
        </is>
      </c>
      <c r="B150" s="52" t="inlineStr">
        <is>
          <t>Total</t>
        </is>
      </c>
      <c r="C150" s="32">
        <f>SUM(C142:C149)</f>
        <v/>
      </c>
      <c r="D150" s="33">
        <f>SUM(D142:D149)</f>
        <v/>
      </c>
      <c r="E150" s="33">
        <f>SUM(E142:E149)</f>
        <v/>
      </c>
      <c r="F150" s="32">
        <f>SUM(F142:F149)</f>
        <v/>
      </c>
      <c r="G150" s="34">
        <f>IFERROR(E150/D150,"")</f>
        <v/>
      </c>
      <c r="H150" s="32">
        <f>IFERROR(C150/D150,"")</f>
        <v/>
      </c>
      <c r="I150" s="32">
        <f>IF(AND(N(C150)&gt;0,N(E150)=0),"No jobs",IFERROR(C150/E150,""))</f>
        <v/>
      </c>
      <c r="J150" s="32">
        <f>IFERROR(F150/E150,"")</f>
        <v/>
      </c>
      <c r="K150" s="35">
        <f>IF(ISNUMBER(G150),(G150-Benchmarks!$C$5)*100,"")</f>
        <v/>
      </c>
    </row>
    <row r="152" ht="22" customHeight="1">
      <c r="A152" s="49" t="inlineStr">
        <is>
          <t>December</t>
        </is>
      </c>
      <c r="B152" s="43" t="n"/>
      <c r="C152" s="43" t="n"/>
      <c r="D152" s="43" t="n"/>
      <c r="E152" s="43" t="n"/>
      <c r="F152" s="43" t="n"/>
      <c r="G152" s="43" t="n"/>
      <c r="H152" s="43" t="n"/>
      <c r="I152" s="43" t="n"/>
      <c r="J152" s="43" t="n"/>
      <c r="K152" s="43" t="n"/>
    </row>
    <row r="153">
      <c r="A153" s="45" t="inlineStr">
        <is>
          <t>Dec</t>
        </is>
      </c>
      <c r="B153" s="46" t="inlineStr">
        <is>
          <t>Google Business Profile / Maps</t>
        </is>
      </c>
      <c r="C153" s="50" t="n">
        <v>0</v>
      </c>
      <c r="D153" s="23" t="n">
        <v>56</v>
      </c>
      <c r="E153" s="23" t="n">
        <v>29</v>
      </c>
      <c r="F153" s="50" t="n">
        <v>35850</v>
      </c>
      <c r="G153" s="28">
        <f>IF(AND(N(D153)&gt;0,N(E153)&gt;N(D153)),"Booked &gt; calls?",IFERROR(E153/D153,""))</f>
        <v/>
      </c>
      <c r="H153" s="26">
        <f>IFERROR(C153/D153,"")</f>
        <v/>
      </c>
      <c r="I153" s="26">
        <f>IF(AND(N(C153)&gt;0,N(E153)=0),"No jobs",IFERROR(C153/E153,""))</f>
        <v/>
      </c>
      <c r="J153" s="26">
        <f>IFERROR(F153/E153,"")</f>
        <v/>
      </c>
      <c r="K153" s="29">
        <f>IF(ISNUMBER(G153),(G153-Benchmarks!$C$5)*100,"")</f>
        <v/>
      </c>
    </row>
    <row r="154">
      <c r="A154" s="45" t="inlineStr">
        <is>
          <t>Dec</t>
        </is>
      </c>
      <c r="B154" s="46" t="inlineStr">
        <is>
          <t>Local Services Ads</t>
        </is>
      </c>
      <c r="C154" s="50" t="n">
        <v>1512</v>
      </c>
      <c r="D154" s="23" t="n">
        <v>28</v>
      </c>
      <c r="E154" s="23" t="n">
        <v>12</v>
      </c>
      <c r="F154" s="50" t="n">
        <v>12600</v>
      </c>
      <c r="G154" s="28">
        <f>IF(AND(N(D154)&gt;0,N(E154)&gt;N(D154)),"Booked &gt; calls?",IFERROR(E154/D154,""))</f>
        <v/>
      </c>
      <c r="H154" s="26">
        <f>IFERROR(C154/D154,"")</f>
        <v/>
      </c>
      <c r="I154" s="26">
        <f>IF(AND(N(C154)&gt;0,N(E154)=0),"No jobs",IFERROR(C154/E154,""))</f>
        <v/>
      </c>
      <c r="J154" s="26">
        <f>IFERROR(F154/E154,"")</f>
        <v/>
      </c>
      <c r="K154" s="29">
        <f>IF(ISNUMBER(G154),(G154-Benchmarks!$C$5)*100,"")</f>
        <v/>
      </c>
    </row>
    <row r="155">
      <c r="A155" s="45" t="inlineStr">
        <is>
          <t>Dec</t>
        </is>
      </c>
      <c r="B155" s="46" t="inlineStr">
        <is>
          <t>Google Ads</t>
        </is>
      </c>
      <c r="C155" s="50" t="n">
        <v>3200</v>
      </c>
      <c r="D155" s="23" t="n">
        <v>24</v>
      </c>
      <c r="E155" s="23" t="n">
        <v>9</v>
      </c>
      <c r="F155" s="50" t="n">
        <v>10820</v>
      </c>
      <c r="G155" s="28">
        <f>IF(AND(N(D155)&gt;0,N(E155)&gt;N(D155)),"Booked &gt; calls?",IFERROR(E155/D155,""))</f>
        <v/>
      </c>
      <c r="H155" s="26">
        <f>IFERROR(C155/D155,"")</f>
        <v/>
      </c>
      <c r="I155" s="26">
        <f>IF(AND(N(C155)&gt;0,N(E155)=0),"No jobs",IFERROR(C155/E155,""))</f>
        <v/>
      </c>
      <c r="J155" s="26">
        <f>IFERROR(F155/E155,"")</f>
        <v/>
      </c>
      <c r="K155" s="29">
        <f>IF(ISNUMBER(G155),(G155-Benchmarks!$C$5)*100,"")</f>
        <v/>
      </c>
    </row>
    <row r="156">
      <c r="A156" s="45" t="inlineStr">
        <is>
          <t>Dec</t>
        </is>
      </c>
      <c r="B156" s="46" t="inlineStr">
        <is>
          <t>Website and organic</t>
        </is>
      </c>
      <c r="C156" s="50" t="n">
        <v>0</v>
      </c>
      <c r="D156" s="23" t="n">
        <v>22</v>
      </c>
      <c r="E156" s="23" t="n">
        <v>10</v>
      </c>
      <c r="F156" s="50" t="n">
        <v>12810</v>
      </c>
      <c r="G156" s="28">
        <f>IF(AND(N(D156)&gt;0,N(E156)&gt;N(D156)),"Booked &gt; calls?",IFERROR(E156/D156,""))</f>
        <v/>
      </c>
      <c r="H156" s="26">
        <f>IFERROR(C156/D156,"")</f>
        <v/>
      </c>
      <c r="I156" s="26">
        <f>IF(AND(N(C156)&gt;0,N(E156)=0),"No jobs",IFERROR(C156/E156,""))</f>
        <v/>
      </c>
      <c r="J156" s="26">
        <f>IFERROR(F156/E156,"")</f>
        <v/>
      </c>
      <c r="K156" s="29">
        <f>IF(ISNUMBER(G156),(G156-Benchmarks!$C$5)*100,"")</f>
        <v/>
      </c>
    </row>
    <row r="157">
      <c r="A157" s="45" t="inlineStr">
        <is>
          <t>Dec</t>
        </is>
      </c>
      <c r="B157" s="46" t="inlineStr">
        <is>
          <t>Referral and repeat</t>
        </is>
      </c>
      <c r="C157" s="50" t="n">
        <v>0</v>
      </c>
      <c r="D157" s="23" t="n">
        <v>26</v>
      </c>
      <c r="E157" s="23" t="n">
        <v>19</v>
      </c>
      <c r="F157" s="50" t="n">
        <v>27080</v>
      </c>
      <c r="G157" s="28">
        <f>IF(AND(N(D157)&gt;0,N(E157)&gt;N(D157)),"Booked &gt; calls?",IFERROR(E157/D157,""))</f>
        <v/>
      </c>
      <c r="H157" s="26">
        <f>IFERROR(C157/D157,"")</f>
        <v/>
      </c>
      <c r="I157" s="26">
        <f>IF(AND(N(C157)&gt;0,N(E157)=0),"No jobs",IFERROR(C157/E157,""))</f>
        <v/>
      </c>
      <c r="J157" s="26">
        <f>IFERROR(F157/E157,"")</f>
        <v/>
      </c>
      <c r="K157" s="29">
        <f>IF(ISNUMBER(G157),(G157-Benchmarks!$C$5)*100,"")</f>
        <v/>
      </c>
    </row>
    <row r="158">
      <c r="A158" s="45" t="inlineStr">
        <is>
          <t>Dec</t>
        </is>
      </c>
      <c r="B158" s="46" t="inlineStr">
        <is>
          <t>Lead marketplaces</t>
        </is>
      </c>
      <c r="C158" s="50" t="n">
        <v>450</v>
      </c>
      <c r="D158" s="23" t="n">
        <v>10</v>
      </c>
      <c r="E158" s="23" t="n">
        <v>2</v>
      </c>
      <c r="F158" s="50" t="n">
        <v>1470</v>
      </c>
      <c r="G158" s="28">
        <f>IF(AND(N(D158)&gt;0,N(E158)&gt;N(D158)),"Booked &gt; calls?",IFERROR(E158/D158,""))</f>
        <v/>
      </c>
      <c r="H158" s="26">
        <f>IFERROR(C158/D158,"")</f>
        <v/>
      </c>
      <c r="I158" s="26">
        <f>IF(AND(N(C158)&gt;0,N(E158)=0),"No jobs",IFERROR(C158/E158,""))</f>
        <v/>
      </c>
      <c r="J158" s="26">
        <f>IFERROR(F158/E158,"")</f>
        <v/>
      </c>
      <c r="K158" s="29">
        <f>IF(ISNUMBER(G158),(G158-Benchmarks!$C$5)*100,"")</f>
        <v/>
      </c>
    </row>
    <row r="159">
      <c r="A159" s="45" t="inlineStr">
        <is>
          <t>Dec</t>
        </is>
      </c>
      <c r="B159" s="46" t="inlineStr">
        <is>
          <t>Other</t>
        </is>
      </c>
      <c r="C159" s="50" t="n">
        <v>250</v>
      </c>
      <c r="D159" s="23" t="n">
        <v>6</v>
      </c>
      <c r="E159" s="23" t="n">
        <v>2</v>
      </c>
      <c r="F159" s="50" t="n">
        <v>1760</v>
      </c>
      <c r="G159" s="28">
        <f>IF(AND(N(D159)&gt;0,N(E159)&gt;N(D159)),"Booked &gt; calls?",IFERROR(E159/D159,""))</f>
        <v/>
      </c>
      <c r="H159" s="26">
        <f>IFERROR(C159/D159,"")</f>
        <v/>
      </c>
      <c r="I159" s="26">
        <f>IF(AND(N(C159)&gt;0,N(E159)=0),"No jobs",IFERROR(C159/E159,""))</f>
        <v/>
      </c>
      <c r="J159" s="26">
        <f>IFERROR(F159/E159,"")</f>
        <v/>
      </c>
      <c r="K159" s="29">
        <f>IF(ISNUMBER(G159),(G159-Benchmarks!$C$5)*100,"")</f>
        <v/>
      </c>
    </row>
    <row r="160">
      <c r="A160" s="45" t="inlineStr">
        <is>
          <t>Dec</t>
        </is>
      </c>
      <c r="B160" s="46" t="inlineStr">
        <is>
          <t>Agency or marketing fee (spend only)</t>
        </is>
      </c>
      <c r="C160" s="50" t="n">
        <v>1500</v>
      </c>
      <c r="D160" s="47" t="n"/>
      <c r="E160" s="47" t="n"/>
      <c r="F160" s="47" t="n"/>
      <c r="G160" s="21" t="inlineStr">
        <is>
          <t>Counted in Total</t>
        </is>
      </c>
    </row>
    <row r="161">
      <c r="A161" s="51" t="inlineStr">
        <is>
          <t>Dec</t>
        </is>
      </c>
      <c r="B161" s="52" t="inlineStr">
        <is>
          <t>Total</t>
        </is>
      </c>
      <c r="C161" s="32">
        <f>SUM(C153:C160)</f>
        <v/>
      </c>
      <c r="D161" s="33">
        <f>SUM(D153:D160)</f>
        <v/>
      </c>
      <c r="E161" s="33">
        <f>SUM(E153:E160)</f>
        <v/>
      </c>
      <c r="F161" s="32">
        <f>SUM(F153:F160)</f>
        <v/>
      </c>
      <c r="G161" s="34">
        <f>IFERROR(E161/D161,"")</f>
        <v/>
      </c>
      <c r="H161" s="32">
        <f>IFERROR(C161/D161,"")</f>
        <v/>
      </c>
      <c r="I161" s="32">
        <f>IF(AND(N(C161)&gt;0,N(E161)=0),"No jobs",IFERROR(C161/E161,""))</f>
        <v/>
      </c>
      <c r="J161" s="32">
        <f>IFERROR(F161/E161,"")</f>
        <v/>
      </c>
      <c r="K161" s="35">
        <f>IF(ISNUMBER(G161),(G161-Benchmarks!$C$5)*100,"")</f>
        <v/>
      </c>
    </row>
  </sheetData>
  <mergeCells count="3">
    <mergeCell ref="F2:K2"/>
    <mergeCell ref="A1:K1"/>
    <mergeCell ref="N1:O1"/>
  </mergeCells>
  <conditionalFormatting sqref="K5:K161">
    <cfRule type="expression" priority="1" dxfId="0">
      <formula>AND(ISNUMBER(K5),K5&gt;=0)</formula>
    </cfRule>
    <cfRule type="expression" priority="2" dxfId="1">
      <formula>AND(ISNUMBER(K5),K5&lt;0)</formula>
    </cfRule>
  </conditionalFormatting>
  <dataValidations count="1">
    <dataValidation sqref="C32:F32 C33:F33 C34:F34 C35:F35 C36:F36 C37:F37 C38:F38 C43:F43 C44:F44 C45:F45 C46:F46 C47:F47 C48:F48 C49:F49 C54:F54 C55:F55 C56:F56 C57:F57 C58:F58 C59:F59 C60:F60 C65:F65 C66:F66 C67:F67 C68:F68 C69:F69 C70:F70 C71:F71 C76:F76 C77:F77 C78:F78 C79:F79 C80:F80 C81:F81 C82:F82 C87:F87 C88:F88 C89:F89 C90:F90 C91:F91 C92:F92 C93:F93 C98:F98 C99:F99 C100:F100 C101:F101 C102:F102 C103:F103 C104:F104 C109:F109 C110:F110 C111:F111 C112:F112 C113:F113 C114:F114 C115:F115 C120:F120 C121:F121 C122:F122 C123:F123 C124:F124 C125:F125 C126:F126 C131:F131 C132:F132 C133:F133 C134:F134 C135:F135 C136:F136 C137:F137 C142:F142 C143:F143 C144:F144 C145:F145 C146:F146 C147:F147 C148:F148 C153:F153 C154:F154 C155:F155 C156:F156 C157:F157 C158:F158 C159:F159 N5 N6 N7 N8 N9 N10 N11 N12 N13 N14 N15 N16 O5 O6 O7 O8 O9 O10 O11 O12 O13 O14 O15 O16 Q5 Q6 Q7 Q8 Q9 Q10 Q11 Q12 Q13 Q14 Q15 Q16" showDropDown="0" showInputMessage="0" showErrorMessage="1" allowBlank="1" errorTitle="Numbers only" error="Type a number of 0 or more, with no $ sign or text." type="decimal" operator="greaterThanOrEqual">
      <formula1>0</formula1>
    </dataValidation>
  </dataValidations>
  <pageMargins left="0.4" right="0.4" top="1" bottom="1" header="0.5" footer="0.5"/>
  <pageSetup orientation="landscape" fitToHeight="0" fitToWidth="1"/>
  <headerFooter>
    <oddHeader/>
    <oddFooter>&amp;C&amp;8 Isoline Growth · Booked-Job Scorecard · Page &amp;P of &amp;N</oddFooter>
    <evenHeader/>
    <evenFooter/>
    <firstHeader/>
    <firstFooter/>
  </headerFooter>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Isoline Growth</dc:creator>
  <dc:title xmlns:dc="http://purl.org/dc/elements/1.1/">Booked-Job Scorecard</dc:title>
  <dc:subject xmlns:dc="http://purl.org/dc/elements/1.1/">Booked jobs, booking rate, revenue and cost per booked job by source, for home service owners</dc:subject>
  <dcterms:created xmlns:dcterms="http://purl.org/dc/terms/" xmlns:xsi="http://www.w3.org/2001/XMLSchema-instance" xsi:type="dcterms:W3CDTF">2026-10-21T14:32:18Z</dcterms:created>
  <dcterms:modified xmlns:dcterms="http://purl.org/dc/terms/" xmlns:xsi="http://www.w3.org/2001/XMLSchema-instance" xsi:type="dcterms:W3CDTF">2026-10-21T14:32:19Z</dcterms:modified>
</cp:coreProperties>
</file>